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kumenty\Data_sdc\Soutěže\2023\65423056_Oprava trati v úseku N. Pec - H. Planá ...PA 6542190088\"/>
    </mc:Choice>
  </mc:AlternateContent>
  <bookViews>
    <workbookView xWindow="0" yWindow="0" windowWidth="28800" windowHeight="11835"/>
  </bookViews>
  <sheets>
    <sheet name="Rekapitulace stavby" sheetId="1" r:id="rId1"/>
    <sheet name="SO 1.1 - Železniční svršek" sheetId="2" r:id="rId2"/>
    <sheet name="SO 1.2 - Materiál a práce..." sheetId="3" r:id="rId3"/>
    <sheet name="SO 2.1 - Železniční svršek" sheetId="4" r:id="rId4"/>
    <sheet name="SO 2.2 - Materiál a práce..." sheetId="5" r:id="rId5"/>
    <sheet name="SO 3.1 - Železniční svršek" sheetId="6" r:id="rId6"/>
    <sheet name="SO 3.2 - Materiál a práce..." sheetId="7" r:id="rId7"/>
    <sheet name="SO 4.1 - Železniční svrše..." sheetId="8" r:id="rId8"/>
    <sheet name="SO 4.2 - P1645 v km 65,73..." sheetId="9" r:id="rId9"/>
    <sheet name="SO 4.3 - P1646 v km 67,26..." sheetId="10" r:id="rId10"/>
    <sheet name="SO 4.4 - P1647 v km 67,71..." sheetId="11" r:id="rId11"/>
    <sheet name="SO 4.5 - P1643 v km 64,33..." sheetId="12" r:id="rId12"/>
    <sheet name="SO 4.6 - P1644 v km 65,12..." sheetId="13" r:id="rId13"/>
    <sheet name="VON - Vedlejší a ostatní ..." sheetId="14" r:id="rId14"/>
    <sheet name="Pokyny pro vyplnění" sheetId="15" r:id="rId15"/>
  </sheets>
  <definedNames>
    <definedName name="_xlnm._FilterDatabase" localSheetId="1" hidden="1">'SO 1.1 - Železniční svršek'!$C$87:$K$427</definedName>
    <definedName name="_xlnm._FilterDatabase" localSheetId="2" hidden="1">'SO 1.2 - Materiál a práce...'!$C$84:$K$93</definedName>
    <definedName name="_xlnm._FilterDatabase" localSheetId="3" hidden="1">'SO 2.1 - Železniční svršek'!$C$87:$K$217</definedName>
    <definedName name="_xlnm._FilterDatabase" localSheetId="4" hidden="1">'SO 2.2 - Materiál a práce...'!$C$84:$K$93</definedName>
    <definedName name="_xlnm._FilterDatabase" localSheetId="5" hidden="1">'SO 3.1 - Železniční svršek'!$C$87:$K$245</definedName>
    <definedName name="_xlnm._FilterDatabase" localSheetId="6" hidden="1">'SO 3.2 - Materiál a práce...'!$C$84:$K$93</definedName>
    <definedName name="_xlnm._FilterDatabase" localSheetId="7" hidden="1">'SO 4.1 - Železniční svrše...'!$C$87:$K$120</definedName>
    <definedName name="_xlnm._FilterDatabase" localSheetId="8" hidden="1">'SO 4.2 - P1645 v km 65,73...'!$C$87:$K$135</definedName>
    <definedName name="_xlnm._FilterDatabase" localSheetId="9" hidden="1">'SO 4.3 - P1646 v km 67,26...'!$C$87:$K$135</definedName>
    <definedName name="_xlnm._FilterDatabase" localSheetId="10" hidden="1">'SO 4.4 - P1647 v km 67,71...'!$C$87:$K$135</definedName>
    <definedName name="_xlnm._FilterDatabase" localSheetId="11" hidden="1">'SO 4.5 - P1643 v km 64,33...'!$C$87:$K$135</definedName>
    <definedName name="_xlnm._FilterDatabase" localSheetId="12" hidden="1">'SO 4.6 - P1644 v km 65,12...'!$C$87:$K$135</definedName>
    <definedName name="_xlnm._FilterDatabase" localSheetId="13" hidden="1">'VON - Vedlejší a ostatní ...'!$C$79:$K$103</definedName>
    <definedName name="_xlnm.Print_Titles" localSheetId="0">'Rekapitulace stavby'!$52:$52</definedName>
    <definedName name="_xlnm.Print_Titles" localSheetId="1">'SO 1.1 - Železniční svršek'!$87:$87</definedName>
    <definedName name="_xlnm.Print_Titles" localSheetId="2">'SO 1.2 - Materiál a práce...'!$84:$84</definedName>
    <definedName name="_xlnm.Print_Titles" localSheetId="3">'SO 2.1 - Železniční svršek'!$87:$87</definedName>
    <definedName name="_xlnm.Print_Titles" localSheetId="4">'SO 2.2 - Materiál a práce...'!$84:$84</definedName>
    <definedName name="_xlnm.Print_Titles" localSheetId="5">'SO 3.1 - Železniční svršek'!$87:$87</definedName>
    <definedName name="_xlnm.Print_Titles" localSheetId="6">'SO 3.2 - Materiál a práce...'!$84:$84</definedName>
    <definedName name="_xlnm.Print_Titles" localSheetId="7">'SO 4.1 - Železniční svrše...'!$87:$87</definedName>
    <definedName name="_xlnm.Print_Titles" localSheetId="8">'SO 4.2 - P1645 v km 65,73...'!$87:$87</definedName>
    <definedName name="_xlnm.Print_Titles" localSheetId="9">'SO 4.3 - P1646 v km 67,26...'!$87:$87</definedName>
    <definedName name="_xlnm.Print_Titles" localSheetId="10">'SO 4.4 - P1647 v km 67,71...'!$87:$87</definedName>
    <definedName name="_xlnm.Print_Titles" localSheetId="11">'SO 4.5 - P1643 v km 64,33...'!$87:$87</definedName>
    <definedName name="_xlnm.Print_Titles" localSheetId="12">'SO 4.6 - P1644 v km 65,12...'!$87:$87</definedName>
    <definedName name="_xlnm.Print_Titles" localSheetId="13">'VON - Vedlejší a ostatní ...'!$79:$79</definedName>
    <definedName name="_xlnm.Print_Area" localSheetId="14">'Pokyny pro vyplnění'!$B$2:$K$71,'Pokyny pro vyplnění'!$B$74:$K$118,'Pokyny pro vyplnění'!$B$121:$K$161,'Pokyny pro vyplnění'!$B$164:$K$218</definedName>
    <definedName name="_xlnm.Print_Area" localSheetId="0">'Rekapitulace stavby'!$D$4:$AO$36,'Rekapitulace stavby'!$C$42:$AQ$72</definedName>
    <definedName name="_xlnm.Print_Area" localSheetId="1">'SO 1.1 - Železniční svršek'!$C$4:$J$41,'SO 1.1 - Železniční svršek'!$C$47:$J$67,'SO 1.1 - Železniční svršek'!$C$73:$J$427</definedName>
    <definedName name="_xlnm.Print_Area" localSheetId="2">'SO 1.2 - Materiál a práce...'!$C$4:$J$41,'SO 1.2 - Materiál a práce...'!$C$47:$J$64,'SO 1.2 - Materiál a práce...'!$C$70:$J$93</definedName>
    <definedName name="_xlnm.Print_Area" localSheetId="3">'SO 2.1 - Železniční svršek'!$C$4:$J$41,'SO 2.1 - Železniční svršek'!$C$47:$J$67,'SO 2.1 - Železniční svršek'!$C$73:$J$217</definedName>
    <definedName name="_xlnm.Print_Area" localSheetId="4">'SO 2.2 - Materiál a práce...'!$C$4:$J$41,'SO 2.2 - Materiál a práce...'!$C$47:$J$64,'SO 2.2 - Materiál a práce...'!$C$70:$J$93</definedName>
    <definedName name="_xlnm.Print_Area" localSheetId="5">'SO 3.1 - Železniční svršek'!$C$4:$J$41,'SO 3.1 - Železniční svršek'!$C$47:$J$67,'SO 3.1 - Železniční svršek'!$C$73:$J$245</definedName>
    <definedName name="_xlnm.Print_Area" localSheetId="6">'SO 3.2 - Materiál a práce...'!$C$4:$J$41,'SO 3.2 - Materiál a práce...'!$C$47:$J$64,'SO 3.2 - Materiál a práce...'!$C$70:$J$93</definedName>
    <definedName name="_xlnm.Print_Area" localSheetId="7">'SO 4.1 - Železniční svrše...'!$C$4:$J$41,'SO 4.1 - Železniční svrše...'!$C$47:$J$67,'SO 4.1 - Železniční svrše...'!$C$73:$J$120</definedName>
    <definedName name="_xlnm.Print_Area" localSheetId="8">'SO 4.2 - P1645 v km 65,73...'!$C$4:$J$41,'SO 4.2 - P1645 v km 65,73...'!$C$47:$J$67,'SO 4.2 - P1645 v km 65,73...'!$C$73:$J$135</definedName>
    <definedName name="_xlnm.Print_Area" localSheetId="9">'SO 4.3 - P1646 v km 67,26...'!$C$4:$J$41,'SO 4.3 - P1646 v km 67,26...'!$C$47:$J$67,'SO 4.3 - P1646 v km 67,26...'!$C$73:$J$135</definedName>
    <definedName name="_xlnm.Print_Area" localSheetId="10">'SO 4.4 - P1647 v km 67,71...'!$C$4:$J$41,'SO 4.4 - P1647 v km 67,71...'!$C$47:$J$67,'SO 4.4 - P1647 v km 67,71...'!$C$73:$J$135</definedName>
    <definedName name="_xlnm.Print_Area" localSheetId="11">'SO 4.5 - P1643 v km 64,33...'!$C$4:$J$41,'SO 4.5 - P1643 v km 64,33...'!$C$47:$J$67,'SO 4.5 - P1643 v km 64,33...'!$C$73:$J$135</definedName>
    <definedName name="_xlnm.Print_Area" localSheetId="12">'SO 4.6 - P1644 v km 65,12...'!$C$4:$J$41,'SO 4.6 - P1644 v km 65,12...'!$C$47:$J$67,'SO 4.6 - P1644 v km 65,12...'!$C$73:$J$135</definedName>
    <definedName name="_xlnm.Print_Area" localSheetId="13">'VON - Vedlejší a ostatní ...'!$C$4:$J$39,'VON - Vedlejší a ostatní ...'!$C$45:$J$61,'VON - Vedlejší a ostatní ...'!$C$67:$J$103</definedName>
  </definedNames>
  <calcPr calcId="162913"/>
</workbook>
</file>

<file path=xl/calcChain.xml><?xml version="1.0" encoding="utf-8"?>
<calcChain xmlns="http://schemas.openxmlformats.org/spreadsheetml/2006/main">
  <c r="J37" i="14" l="1"/>
  <c r="J36" i="14"/>
  <c r="AY71" i="1"/>
  <c r="J35" i="14"/>
  <c r="AX71" i="1"/>
  <c r="BI102" i="14"/>
  <c r="BH102" i="14"/>
  <c r="BG102" i="14"/>
  <c r="BF102" i="14"/>
  <c r="T102" i="14"/>
  <c r="R102" i="14"/>
  <c r="P102" i="14"/>
  <c r="BI99" i="14"/>
  <c r="BH99" i="14"/>
  <c r="BG99" i="14"/>
  <c r="BF99" i="14"/>
  <c r="T99" i="14"/>
  <c r="R99" i="14"/>
  <c r="P99" i="14"/>
  <c r="BI96" i="14"/>
  <c r="BH96" i="14"/>
  <c r="BG96" i="14"/>
  <c r="BF96" i="14"/>
  <c r="T96" i="14"/>
  <c r="R96" i="14"/>
  <c r="P96" i="14"/>
  <c r="BI93" i="14"/>
  <c r="BH93" i="14"/>
  <c r="BG93" i="14"/>
  <c r="BF93" i="14"/>
  <c r="T93" i="14"/>
  <c r="R93" i="14"/>
  <c r="P93" i="14"/>
  <c r="BI90" i="14"/>
  <c r="BH90" i="14"/>
  <c r="BG90" i="14"/>
  <c r="BF90" i="14"/>
  <c r="T90" i="14"/>
  <c r="R90" i="14"/>
  <c r="P90" i="14"/>
  <c r="BI87" i="14"/>
  <c r="BH87" i="14"/>
  <c r="BG87" i="14"/>
  <c r="BF87" i="14"/>
  <c r="T87" i="14"/>
  <c r="R87" i="14"/>
  <c r="P87" i="14"/>
  <c r="BI85" i="14"/>
  <c r="BH85" i="14"/>
  <c r="BG85" i="14"/>
  <c r="BF85" i="14"/>
  <c r="T85" i="14"/>
  <c r="R85" i="14"/>
  <c r="P85" i="14"/>
  <c r="BI82" i="14"/>
  <c r="BH82" i="14"/>
  <c r="BG82" i="14"/>
  <c r="BF82" i="14"/>
  <c r="T82" i="14"/>
  <c r="R82" i="14"/>
  <c r="P82" i="14"/>
  <c r="J77" i="14"/>
  <c r="F76" i="14"/>
  <c r="F74" i="14"/>
  <c r="E72" i="14"/>
  <c r="J55" i="14"/>
  <c r="F54" i="14"/>
  <c r="F52" i="14"/>
  <c r="E50" i="14"/>
  <c r="J21" i="14"/>
  <c r="E21" i="14"/>
  <c r="J54" i="14" s="1"/>
  <c r="J20" i="14"/>
  <c r="J18" i="14"/>
  <c r="E18" i="14"/>
  <c r="F55" i="14" s="1"/>
  <c r="J17" i="14"/>
  <c r="J12" i="14"/>
  <c r="J74" i="14"/>
  <c r="E7" i="14"/>
  <c r="E48" i="14"/>
  <c r="J39" i="13"/>
  <c r="J38" i="13"/>
  <c r="AY70" i="1" s="1"/>
  <c r="J37" i="13"/>
  <c r="AX70" i="1"/>
  <c r="BI132" i="13"/>
  <c r="BH132" i="13"/>
  <c r="BG132" i="13"/>
  <c r="BF132" i="13"/>
  <c r="T132" i="13"/>
  <c r="R132" i="13"/>
  <c r="P132" i="13"/>
  <c r="BI128" i="13"/>
  <c r="BH128" i="13"/>
  <c r="BG128" i="13"/>
  <c r="BF128" i="13"/>
  <c r="T128" i="13"/>
  <c r="R128" i="13"/>
  <c r="P128" i="13"/>
  <c r="BI124" i="13"/>
  <c r="BH124" i="13"/>
  <c r="BG124" i="13"/>
  <c r="BF124" i="13"/>
  <c r="T124" i="13"/>
  <c r="R124" i="13"/>
  <c r="P124" i="13"/>
  <c r="BI120" i="13"/>
  <c r="BH120" i="13"/>
  <c r="BG120" i="13"/>
  <c r="BF120" i="13"/>
  <c r="T120" i="13"/>
  <c r="R120" i="13"/>
  <c r="P120" i="13"/>
  <c r="BI117" i="13"/>
  <c r="BH117" i="13"/>
  <c r="BG117" i="13"/>
  <c r="BF117" i="13"/>
  <c r="T117" i="13"/>
  <c r="R117" i="13"/>
  <c r="P117" i="13"/>
  <c r="BI114" i="13"/>
  <c r="BH114" i="13"/>
  <c r="BG114" i="13"/>
  <c r="BF114" i="13"/>
  <c r="T114" i="13"/>
  <c r="R114" i="13"/>
  <c r="P114" i="13"/>
  <c r="BI111" i="13"/>
  <c r="BH111" i="13"/>
  <c r="BG111" i="13"/>
  <c r="BF111" i="13"/>
  <c r="T111" i="13"/>
  <c r="R111" i="13"/>
  <c r="P111" i="13"/>
  <c r="BI108" i="13"/>
  <c r="BH108" i="13"/>
  <c r="BG108" i="13"/>
  <c r="BF108" i="13"/>
  <c r="T108" i="13"/>
  <c r="R108" i="13"/>
  <c r="P108" i="13"/>
  <c r="BI105" i="13"/>
  <c r="BH105" i="13"/>
  <c r="BG105" i="13"/>
  <c r="BF105" i="13"/>
  <c r="T105" i="13"/>
  <c r="R105" i="13"/>
  <c r="P105" i="13"/>
  <c r="BI102" i="13"/>
  <c r="BH102" i="13"/>
  <c r="BG102" i="13"/>
  <c r="BF102" i="13"/>
  <c r="T102" i="13"/>
  <c r="R102" i="13"/>
  <c r="P102" i="13"/>
  <c r="BI97" i="13"/>
  <c r="BH97" i="13"/>
  <c r="BG97" i="13"/>
  <c r="BF97" i="13"/>
  <c r="T97" i="13"/>
  <c r="R97" i="13"/>
  <c r="P97" i="13"/>
  <c r="BI93" i="13"/>
  <c r="BH93" i="13"/>
  <c r="BG93" i="13"/>
  <c r="BF93" i="13"/>
  <c r="T93" i="13"/>
  <c r="R93" i="13"/>
  <c r="P93" i="13"/>
  <c r="BI89" i="13"/>
  <c r="BH89" i="13"/>
  <c r="BG89" i="13"/>
  <c r="BF89" i="13"/>
  <c r="T89" i="13"/>
  <c r="R89" i="13"/>
  <c r="P89" i="13"/>
  <c r="J85" i="13"/>
  <c r="F84" i="13"/>
  <c r="F82" i="13"/>
  <c r="E80" i="13"/>
  <c r="J59" i="13"/>
  <c r="F58" i="13"/>
  <c r="F56" i="13"/>
  <c r="E54" i="13"/>
  <c r="J23" i="13"/>
  <c r="E23" i="13"/>
  <c r="J84" i="13" s="1"/>
  <c r="J22" i="13"/>
  <c r="J20" i="13"/>
  <c r="E20" i="13"/>
  <c r="F85" i="13" s="1"/>
  <c r="J19" i="13"/>
  <c r="J14" i="13"/>
  <c r="J82" i="13"/>
  <c r="E7" i="13"/>
  <c r="E76" i="13"/>
  <c r="J39" i="12"/>
  <c r="J38" i="12"/>
  <c r="AY69" i="1" s="1"/>
  <c r="J37" i="12"/>
  <c r="AX69" i="1"/>
  <c r="BI132" i="12"/>
  <c r="BH132" i="12"/>
  <c r="BG132" i="12"/>
  <c r="BF132" i="12"/>
  <c r="T132" i="12"/>
  <c r="R132" i="12"/>
  <c r="P132" i="12"/>
  <c r="BI128" i="12"/>
  <c r="BH128" i="12"/>
  <c r="BG128" i="12"/>
  <c r="BF128" i="12"/>
  <c r="T128" i="12"/>
  <c r="R128" i="12"/>
  <c r="P128" i="12"/>
  <c r="BI124" i="12"/>
  <c r="BH124" i="12"/>
  <c r="BG124" i="12"/>
  <c r="BF124" i="12"/>
  <c r="T124" i="12"/>
  <c r="R124" i="12"/>
  <c r="P124" i="12"/>
  <c r="BI120" i="12"/>
  <c r="BH120" i="12"/>
  <c r="BG120" i="12"/>
  <c r="BF120" i="12"/>
  <c r="T120" i="12"/>
  <c r="R120" i="12"/>
  <c r="P120" i="12"/>
  <c r="BI117" i="12"/>
  <c r="BH117" i="12"/>
  <c r="BG117" i="12"/>
  <c r="BF117" i="12"/>
  <c r="T117" i="12"/>
  <c r="R117" i="12"/>
  <c r="P117" i="12"/>
  <c r="BI114" i="12"/>
  <c r="BH114" i="12"/>
  <c r="BG114" i="12"/>
  <c r="BF114" i="12"/>
  <c r="T114" i="12"/>
  <c r="R114" i="12"/>
  <c r="P114" i="12"/>
  <c r="BI111" i="12"/>
  <c r="BH111" i="12"/>
  <c r="BG111" i="12"/>
  <c r="BF111" i="12"/>
  <c r="T111" i="12"/>
  <c r="R111" i="12"/>
  <c r="P111" i="12"/>
  <c r="BI108" i="12"/>
  <c r="BH108" i="12"/>
  <c r="BG108" i="12"/>
  <c r="BF108" i="12"/>
  <c r="T108" i="12"/>
  <c r="R108" i="12"/>
  <c r="P108" i="12"/>
  <c r="BI105" i="12"/>
  <c r="BH105" i="12"/>
  <c r="BG105" i="12"/>
  <c r="BF105" i="12"/>
  <c r="T105" i="12"/>
  <c r="R105" i="12"/>
  <c r="P105" i="12"/>
  <c r="BI102" i="12"/>
  <c r="BH102" i="12"/>
  <c r="BG102" i="12"/>
  <c r="BF102" i="12"/>
  <c r="T102" i="12"/>
  <c r="R102" i="12"/>
  <c r="P102" i="12"/>
  <c r="BI97" i="12"/>
  <c r="BH97" i="12"/>
  <c r="BG97" i="12"/>
  <c r="BF97" i="12"/>
  <c r="T97" i="12"/>
  <c r="R97" i="12"/>
  <c r="P97" i="12"/>
  <c r="BI93" i="12"/>
  <c r="BH93" i="12"/>
  <c r="BG93" i="12"/>
  <c r="BF93" i="12"/>
  <c r="T93" i="12"/>
  <c r="R93" i="12"/>
  <c r="P93" i="12"/>
  <c r="BI89" i="12"/>
  <c r="BH89" i="12"/>
  <c r="BG89" i="12"/>
  <c r="BF89" i="12"/>
  <c r="T89" i="12"/>
  <c r="R89" i="12"/>
  <c r="P89" i="12"/>
  <c r="J85" i="12"/>
  <c r="F84" i="12"/>
  <c r="F82" i="12"/>
  <c r="E80" i="12"/>
  <c r="J59" i="12"/>
  <c r="F58" i="12"/>
  <c r="F56" i="12"/>
  <c r="E54" i="12"/>
  <c r="J23" i="12"/>
  <c r="E23" i="12"/>
  <c r="J84" i="12" s="1"/>
  <c r="J22" i="12"/>
  <c r="J20" i="12"/>
  <c r="E20" i="12"/>
  <c r="F59" i="12" s="1"/>
  <c r="J19" i="12"/>
  <c r="J14" i="12"/>
  <c r="J82" i="12"/>
  <c r="E7" i="12"/>
  <c r="E50" i="12"/>
  <c r="J39" i="11"/>
  <c r="J38" i="11"/>
  <c r="AY68" i="1" s="1"/>
  <c r="J37" i="11"/>
  <c r="AX68" i="1"/>
  <c r="BI132" i="11"/>
  <c r="BH132" i="11"/>
  <c r="BG132" i="11"/>
  <c r="BF132" i="11"/>
  <c r="T132" i="11"/>
  <c r="R132" i="11"/>
  <c r="P132" i="11"/>
  <c r="BI128" i="11"/>
  <c r="BH128" i="11"/>
  <c r="BG128" i="11"/>
  <c r="BF128" i="11"/>
  <c r="T128" i="11"/>
  <c r="R128" i="11"/>
  <c r="P128" i="11"/>
  <c r="BI124" i="11"/>
  <c r="BH124" i="11"/>
  <c r="BG124" i="11"/>
  <c r="BF124" i="11"/>
  <c r="T124" i="11"/>
  <c r="R124" i="11"/>
  <c r="P124" i="11"/>
  <c r="BI120" i="11"/>
  <c r="BH120" i="11"/>
  <c r="BG120" i="11"/>
  <c r="BF120" i="11"/>
  <c r="T120" i="11"/>
  <c r="R120" i="11"/>
  <c r="P120" i="11"/>
  <c r="BI117" i="11"/>
  <c r="BH117" i="11"/>
  <c r="BG117" i="11"/>
  <c r="BF117" i="11"/>
  <c r="T117" i="11"/>
  <c r="R117" i="11"/>
  <c r="P117" i="11"/>
  <c r="BI114" i="11"/>
  <c r="BH114" i="11"/>
  <c r="BG114" i="11"/>
  <c r="BF114" i="11"/>
  <c r="T114" i="11"/>
  <c r="R114" i="11"/>
  <c r="P114" i="11"/>
  <c r="BI111" i="11"/>
  <c r="BH111" i="11"/>
  <c r="BG111" i="11"/>
  <c r="BF111" i="11"/>
  <c r="T111" i="11"/>
  <c r="R111" i="11"/>
  <c r="P111" i="11"/>
  <c r="BI108" i="11"/>
  <c r="BH108" i="11"/>
  <c r="BG108" i="11"/>
  <c r="BF108" i="11"/>
  <c r="T108" i="11"/>
  <c r="R108" i="11"/>
  <c r="P108" i="11"/>
  <c r="BI105" i="11"/>
  <c r="BH105" i="11"/>
  <c r="BG105" i="11"/>
  <c r="BF105" i="11"/>
  <c r="T105" i="11"/>
  <c r="R105" i="11"/>
  <c r="P105" i="11"/>
  <c r="BI102" i="11"/>
  <c r="BH102" i="11"/>
  <c r="BG102" i="11"/>
  <c r="BF102" i="11"/>
  <c r="T102" i="11"/>
  <c r="R102" i="11"/>
  <c r="P102" i="11"/>
  <c r="BI97" i="11"/>
  <c r="BH97" i="11"/>
  <c r="BG97" i="11"/>
  <c r="BF97" i="11"/>
  <c r="T97" i="11"/>
  <c r="R97" i="11"/>
  <c r="P97" i="11"/>
  <c r="BI93" i="11"/>
  <c r="BH93" i="11"/>
  <c r="BG93" i="11"/>
  <c r="BF93" i="11"/>
  <c r="T93" i="11"/>
  <c r="R93" i="11"/>
  <c r="P93" i="11"/>
  <c r="BI89" i="11"/>
  <c r="BH89" i="11"/>
  <c r="BG89" i="11"/>
  <c r="BF89" i="11"/>
  <c r="T89" i="11"/>
  <c r="R89" i="11"/>
  <c r="P89" i="11"/>
  <c r="J85" i="11"/>
  <c r="F84" i="11"/>
  <c r="F82" i="11"/>
  <c r="E80" i="11"/>
  <c r="J59" i="11"/>
  <c r="F58" i="11"/>
  <c r="F56" i="11"/>
  <c r="E54" i="11"/>
  <c r="J23" i="11"/>
  <c r="E23" i="11"/>
  <c r="J84" i="11" s="1"/>
  <c r="J22" i="11"/>
  <c r="J20" i="11"/>
  <c r="E20" i="11"/>
  <c r="F59" i="11" s="1"/>
  <c r="J19" i="11"/>
  <c r="J14" i="11"/>
  <c r="J56" i="11"/>
  <c r="E7" i="11"/>
  <c r="E76" i="11"/>
  <c r="J39" i="10"/>
  <c r="J38" i="10"/>
  <c r="AY67" i="1" s="1"/>
  <c r="J37" i="10"/>
  <c r="AX67" i="1"/>
  <c r="BI132" i="10"/>
  <c r="BH132" i="10"/>
  <c r="BG132" i="10"/>
  <c r="BF132" i="10"/>
  <c r="T132" i="10"/>
  <c r="R132" i="10"/>
  <c r="P132" i="10"/>
  <c r="BI128" i="10"/>
  <c r="BH128" i="10"/>
  <c r="BG128" i="10"/>
  <c r="BF128" i="10"/>
  <c r="T128" i="10"/>
  <c r="R128" i="10"/>
  <c r="P128" i="10"/>
  <c r="BI124" i="10"/>
  <c r="BH124" i="10"/>
  <c r="BG124" i="10"/>
  <c r="BF124" i="10"/>
  <c r="T124" i="10"/>
  <c r="R124" i="10"/>
  <c r="P124" i="10"/>
  <c r="BI120" i="10"/>
  <c r="BH120" i="10"/>
  <c r="BG120" i="10"/>
  <c r="BF120" i="10"/>
  <c r="T120" i="10"/>
  <c r="R120" i="10"/>
  <c r="P120" i="10"/>
  <c r="BI117" i="10"/>
  <c r="BH117" i="10"/>
  <c r="BG117" i="10"/>
  <c r="BF117" i="10"/>
  <c r="T117" i="10"/>
  <c r="R117" i="10"/>
  <c r="P117" i="10"/>
  <c r="BI114" i="10"/>
  <c r="BH114" i="10"/>
  <c r="BG114" i="10"/>
  <c r="BF114" i="10"/>
  <c r="T114" i="10"/>
  <c r="R114" i="10"/>
  <c r="P114" i="10"/>
  <c r="BI111" i="10"/>
  <c r="BH111" i="10"/>
  <c r="BG111" i="10"/>
  <c r="BF111" i="10"/>
  <c r="T111" i="10"/>
  <c r="R111" i="10"/>
  <c r="P111" i="10"/>
  <c r="BI108" i="10"/>
  <c r="BH108" i="10"/>
  <c r="BG108" i="10"/>
  <c r="BF108" i="10"/>
  <c r="T108" i="10"/>
  <c r="R108" i="10"/>
  <c r="P108" i="10"/>
  <c r="BI105" i="10"/>
  <c r="BH105" i="10"/>
  <c r="BG105" i="10"/>
  <c r="BF105" i="10"/>
  <c r="T105" i="10"/>
  <c r="R105" i="10"/>
  <c r="P105" i="10"/>
  <c r="BI102" i="10"/>
  <c r="BH102" i="10"/>
  <c r="BG102" i="10"/>
  <c r="BF102" i="10"/>
  <c r="T102" i="10"/>
  <c r="R102" i="10"/>
  <c r="P102" i="10"/>
  <c r="BI97" i="10"/>
  <c r="BH97" i="10"/>
  <c r="BG97" i="10"/>
  <c r="BF97" i="10"/>
  <c r="T97" i="10"/>
  <c r="R97" i="10"/>
  <c r="P97" i="10"/>
  <c r="BI93" i="10"/>
  <c r="BH93" i="10"/>
  <c r="BG93" i="10"/>
  <c r="BF93" i="10"/>
  <c r="T93" i="10"/>
  <c r="R93" i="10"/>
  <c r="P93" i="10"/>
  <c r="BI89" i="10"/>
  <c r="BH89" i="10"/>
  <c r="BG89" i="10"/>
  <c r="BF89" i="10"/>
  <c r="T89" i="10"/>
  <c r="R89" i="10"/>
  <c r="P89" i="10"/>
  <c r="J85" i="10"/>
  <c r="F84" i="10"/>
  <c r="F82" i="10"/>
  <c r="E80" i="10"/>
  <c r="J59" i="10"/>
  <c r="F58" i="10"/>
  <c r="F56" i="10"/>
  <c r="E54" i="10"/>
  <c r="J23" i="10"/>
  <c r="E23" i="10"/>
  <c r="J84" i="10" s="1"/>
  <c r="J22" i="10"/>
  <c r="J20" i="10"/>
  <c r="E20" i="10"/>
  <c r="F85" i="10" s="1"/>
  <c r="J19" i="10"/>
  <c r="J14" i="10"/>
  <c r="J56" i="10"/>
  <c r="E7" i="10"/>
  <c r="E76" i="10"/>
  <c r="J39" i="9"/>
  <c r="J38" i="9"/>
  <c r="AY66" i="1"/>
  <c r="J37" i="9"/>
  <c r="AX66" i="1" s="1"/>
  <c r="BI132" i="9"/>
  <c r="BH132" i="9"/>
  <c r="BG132" i="9"/>
  <c r="BF132" i="9"/>
  <c r="T132" i="9"/>
  <c r="R132" i="9"/>
  <c r="P132" i="9"/>
  <c r="BI128" i="9"/>
  <c r="BH128" i="9"/>
  <c r="BG128" i="9"/>
  <c r="BF128" i="9"/>
  <c r="T128" i="9"/>
  <c r="R128" i="9"/>
  <c r="P128" i="9"/>
  <c r="BI124" i="9"/>
  <c r="BH124" i="9"/>
  <c r="BG124" i="9"/>
  <c r="BF124" i="9"/>
  <c r="T124" i="9"/>
  <c r="R124" i="9"/>
  <c r="P124" i="9"/>
  <c r="BI120" i="9"/>
  <c r="BH120" i="9"/>
  <c r="BG120" i="9"/>
  <c r="BF120" i="9"/>
  <c r="T120" i="9"/>
  <c r="R120" i="9"/>
  <c r="P120" i="9"/>
  <c r="BI117" i="9"/>
  <c r="BH117" i="9"/>
  <c r="BG117" i="9"/>
  <c r="BF117" i="9"/>
  <c r="T117" i="9"/>
  <c r="R117" i="9"/>
  <c r="P117" i="9"/>
  <c r="BI114" i="9"/>
  <c r="BH114" i="9"/>
  <c r="BG114" i="9"/>
  <c r="BF114" i="9"/>
  <c r="T114" i="9"/>
  <c r="R114" i="9"/>
  <c r="P114" i="9"/>
  <c r="BI111" i="9"/>
  <c r="BH111" i="9"/>
  <c r="BG111" i="9"/>
  <c r="BF111" i="9"/>
  <c r="T111" i="9"/>
  <c r="R111" i="9"/>
  <c r="P111" i="9"/>
  <c r="BI108" i="9"/>
  <c r="BH108" i="9"/>
  <c r="BG108" i="9"/>
  <c r="BF108" i="9"/>
  <c r="T108" i="9"/>
  <c r="R108" i="9"/>
  <c r="P108" i="9"/>
  <c r="BI105" i="9"/>
  <c r="BH105" i="9"/>
  <c r="BG105" i="9"/>
  <c r="BF105" i="9"/>
  <c r="T105" i="9"/>
  <c r="R105" i="9"/>
  <c r="P105" i="9"/>
  <c r="BI102" i="9"/>
  <c r="BH102" i="9"/>
  <c r="BG102" i="9"/>
  <c r="BF102" i="9"/>
  <c r="T102" i="9"/>
  <c r="R102" i="9"/>
  <c r="P102" i="9"/>
  <c r="BI97" i="9"/>
  <c r="BH97" i="9"/>
  <c r="BG97" i="9"/>
  <c r="BF97" i="9"/>
  <c r="T97" i="9"/>
  <c r="R97" i="9"/>
  <c r="P97" i="9"/>
  <c r="BI93" i="9"/>
  <c r="BH93" i="9"/>
  <c r="BG93" i="9"/>
  <c r="BF93" i="9"/>
  <c r="T93" i="9"/>
  <c r="R93" i="9"/>
  <c r="P93" i="9"/>
  <c r="BI89" i="9"/>
  <c r="BH89" i="9"/>
  <c r="BG89" i="9"/>
  <c r="BF89" i="9"/>
  <c r="T89" i="9"/>
  <c r="R89" i="9"/>
  <c r="P89" i="9"/>
  <c r="J85" i="9"/>
  <c r="F84" i="9"/>
  <c r="F82" i="9"/>
  <c r="E80" i="9"/>
  <c r="J59" i="9"/>
  <c r="F58" i="9"/>
  <c r="F56" i="9"/>
  <c r="E54" i="9"/>
  <c r="J23" i="9"/>
  <c r="E23" i="9"/>
  <c r="J84" i="9" s="1"/>
  <c r="J22" i="9"/>
  <c r="J20" i="9"/>
  <c r="E20" i="9"/>
  <c r="F85" i="9" s="1"/>
  <c r="J19" i="9"/>
  <c r="J14" i="9"/>
  <c r="J56" i="9"/>
  <c r="E7" i="9"/>
  <c r="E76" i="9"/>
  <c r="J39" i="8"/>
  <c r="J38" i="8"/>
  <c r="AY65" i="1" s="1"/>
  <c r="J37" i="8"/>
  <c r="AX65" i="1"/>
  <c r="BI118" i="8"/>
  <c r="BH118" i="8"/>
  <c r="BG118" i="8"/>
  <c r="BF118" i="8"/>
  <c r="T118" i="8"/>
  <c r="R118" i="8"/>
  <c r="P118" i="8"/>
  <c r="BI115" i="8"/>
  <c r="BH115" i="8"/>
  <c r="BG115" i="8"/>
  <c r="BF115" i="8"/>
  <c r="T115" i="8"/>
  <c r="R115" i="8"/>
  <c r="P115" i="8"/>
  <c r="BI111" i="8"/>
  <c r="BH111" i="8"/>
  <c r="BG111" i="8"/>
  <c r="BF111" i="8"/>
  <c r="T111" i="8"/>
  <c r="R111" i="8"/>
  <c r="P111" i="8"/>
  <c r="BI108" i="8"/>
  <c r="BH108" i="8"/>
  <c r="BG108" i="8"/>
  <c r="BF108" i="8"/>
  <c r="T108" i="8"/>
  <c r="R108" i="8"/>
  <c r="P108" i="8"/>
  <c r="BI105" i="8"/>
  <c r="BH105" i="8"/>
  <c r="BG105" i="8"/>
  <c r="BF105" i="8"/>
  <c r="T105" i="8"/>
  <c r="R105" i="8"/>
  <c r="P105" i="8"/>
  <c r="BI101" i="8"/>
  <c r="BH101" i="8"/>
  <c r="BG101" i="8"/>
  <c r="BF101" i="8"/>
  <c r="T101" i="8"/>
  <c r="R101" i="8"/>
  <c r="P101" i="8"/>
  <c r="BI98" i="8"/>
  <c r="BH98" i="8"/>
  <c r="BG98" i="8"/>
  <c r="BF98" i="8"/>
  <c r="T98" i="8"/>
  <c r="R98" i="8"/>
  <c r="P98" i="8"/>
  <c r="BI95" i="8"/>
  <c r="BH95" i="8"/>
  <c r="BG95" i="8"/>
  <c r="BF95" i="8"/>
  <c r="T95" i="8"/>
  <c r="R95" i="8"/>
  <c r="P95" i="8"/>
  <c r="BI89" i="8"/>
  <c r="BH89" i="8"/>
  <c r="BG89" i="8"/>
  <c r="BF89" i="8"/>
  <c r="T89" i="8"/>
  <c r="R89" i="8"/>
  <c r="P89" i="8"/>
  <c r="J85" i="8"/>
  <c r="F84" i="8"/>
  <c r="F82" i="8"/>
  <c r="E80" i="8"/>
  <c r="J59" i="8"/>
  <c r="F58" i="8"/>
  <c r="F56" i="8"/>
  <c r="E54" i="8"/>
  <c r="J23" i="8"/>
  <c r="E23" i="8"/>
  <c r="J84" i="8" s="1"/>
  <c r="J22" i="8"/>
  <c r="J20" i="8"/>
  <c r="E20" i="8"/>
  <c r="F59" i="8" s="1"/>
  <c r="J19" i="8"/>
  <c r="J14" i="8"/>
  <c r="J82" i="8" s="1"/>
  <c r="E7" i="8"/>
  <c r="E50" i="8"/>
  <c r="J39" i="7"/>
  <c r="J38" i="7"/>
  <c r="AY63" i="1" s="1"/>
  <c r="J37" i="7"/>
  <c r="AX63" i="1"/>
  <c r="BI90" i="7"/>
  <c r="BH90" i="7"/>
  <c r="BG90" i="7"/>
  <c r="BF90" i="7"/>
  <c r="T90" i="7"/>
  <c r="R90" i="7"/>
  <c r="P90" i="7"/>
  <c r="BI86" i="7"/>
  <c r="BH86" i="7"/>
  <c r="BG86" i="7"/>
  <c r="BF86" i="7"/>
  <c r="T86" i="7"/>
  <c r="R86" i="7"/>
  <c r="P86" i="7"/>
  <c r="J82" i="7"/>
  <c r="F81" i="7"/>
  <c r="F79" i="7"/>
  <c r="E77" i="7"/>
  <c r="J59" i="7"/>
  <c r="F58" i="7"/>
  <c r="F56" i="7"/>
  <c r="E54" i="7"/>
  <c r="J23" i="7"/>
  <c r="E23" i="7"/>
  <c r="J81" i="7" s="1"/>
  <c r="J22" i="7"/>
  <c r="J20" i="7"/>
  <c r="E20" i="7"/>
  <c r="F82" i="7"/>
  <c r="J19" i="7"/>
  <c r="J14" i="7"/>
  <c r="J79" i="7"/>
  <c r="E7" i="7"/>
  <c r="E50" i="7"/>
  <c r="J39" i="6"/>
  <c r="J38" i="6"/>
  <c r="AY62" i="1"/>
  <c r="J37" i="6"/>
  <c r="AX62" i="1" s="1"/>
  <c r="BI243" i="6"/>
  <c r="BH243" i="6"/>
  <c r="BG243" i="6"/>
  <c r="BF243" i="6"/>
  <c r="T243" i="6"/>
  <c r="R243" i="6"/>
  <c r="P243" i="6"/>
  <c r="BI240" i="6"/>
  <c r="BH240" i="6"/>
  <c r="BG240" i="6"/>
  <c r="BF240" i="6"/>
  <c r="T240" i="6"/>
  <c r="R240" i="6"/>
  <c r="P240" i="6"/>
  <c r="BI236" i="6"/>
  <c r="BH236" i="6"/>
  <c r="BG236" i="6"/>
  <c r="BF236" i="6"/>
  <c r="T236" i="6"/>
  <c r="R236" i="6"/>
  <c r="P236" i="6"/>
  <c r="BI233" i="6"/>
  <c r="BH233" i="6"/>
  <c r="BG233" i="6"/>
  <c r="BF233" i="6"/>
  <c r="T233" i="6"/>
  <c r="R233" i="6"/>
  <c r="P233" i="6"/>
  <c r="BI229" i="6"/>
  <c r="BH229" i="6"/>
  <c r="BG229" i="6"/>
  <c r="BF229" i="6"/>
  <c r="T229" i="6"/>
  <c r="R229" i="6"/>
  <c r="P229" i="6"/>
  <c r="BI225" i="6"/>
  <c r="BH225" i="6"/>
  <c r="BG225" i="6"/>
  <c r="BF225" i="6"/>
  <c r="T225" i="6"/>
  <c r="R225" i="6"/>
  <c r="P225" i="6"/>
  <c r="BI221" i="6"/>
  <c r="BH221" i="6"/>
  <c r="BG221" i="6"/>
  <c r="BF221" i="6"/>
  <c r="T221" i="6"/>
  <c r="R221" i="6"/>
  <c r="P221" i="6"/>
  <c r="BI217" i="6"/>
  <c r="BH217" i="6"/>
  <c r="BG217" i="6"/>
  <c r="BF217" i="6"/>
  <c r="T217" i="6"/>
  <c r="R217" i="6"/>
  <c r="P217" i="6"/>
  <c r="BI213" i="6"/>
  <c r="BH213" i="6"/>
  <c r="BG213" i="6"/>
  <c r="BF213" i="6"/>
  <c r="T213" i="6"/>
  <c r="R213" i="6"/>
  <c r="P213" i="6"/>
  <c r="BI209" i="6"/>
  <c r="BH209" i="6"/>
  <c r="BG209" i="6"/>
  <c r="BF209" i="6"/>
  <c r="T209" i="6"/>
  <c r="R209" i="6"/>
  <c r="P209" i="6"/>
  <c r="BI206" i="6"/>
  <c r="BH206" i="6"/>
  <c r="BG206" i="6"/>
  <c r="BF206" i="6"/>
  <c r="T206" i="6"/>
  <c r="R206" i="6"/>
  <c r="P206" i="6"/>
  <c r="BI203" i="6"/>
  <c r="BH203" i="6"/>
  <c r="BG203" i="6"/>
  <c r="BF203" i="6"/>
  <c r="T203" i="6"/>
  <c r="R203" i="6"/>
  <c r="P203" i="6"/>
  <c r="BI199" i="6"/>
  <c r="BH199" i="6"/>
  <c r="BG199" i="6"/>
  <c r="BF199" i="6"/>
  <c r="T199" i="6"/>
  <c r="R199" i="6"/>
  <c r="P199" i="6"/>
  <c r="BI196" i="6"/>
  <c r="BH196" i="6"/>
  <c r="BG196" i="6"/>
  <c r="BF196" i="6"/>
  <c r="T196" i="6"/>
  <c r="R196" i="6"/>
  <c r="P196" i="6"/>
  <c r="BI192" i="6"/>
  <c r="BH192" i="6"/>
  <c r="BG192" i="6"/>
  <c r="BF192" i="6"/>
  <c r="T192" i="6"/>
  <c r="R192" i="6"/>
  <c r="P192" i="6"/>
  <c r="BI189" i="6"/>
  <c r="BH189" i="6"/>
  <c r="BG189" i="6"/>
  <c r="BF189" i="6"/>
  <c r="T189" i="6"/>
  <c r="R189" i="6"/>
  <c r="P189" i="6"/>
  <c r="BI186" i="6"/>
  <c r="BH186" i="6"/>
  <c r="BG186" i="6"/>
  <c r="BF186" i="6"/>
  <c r="T186" i="6"/>
  <c r="R186" i="6"/>
  <c r="P186" i="6"/>
  <c r="BI183" i="6"/>
  <c r="BH183" i="6"/>
  <c r="BG183" i="6"/>
  <c r="BF183" i="6"/>
  <c r="T183" i="6"/>
  <c r="R183" i="6"/>
  <c r="P183" i="6"/>
  <c r="BI180" i="6"/>
  <c r="BH180" i="6"/>
  <c r="BG180" i="6"/>
  <c r="BF180" i="6"/>
  <c r="T180" i="6"/>
  <c r="R180" i="6"/>
  <c r="P180" i="6"/>
  <c r="BI177" i="6"/>
  <c r="BH177" i="6"/>
  <c r="BG177" i="6"/>
  <c r="BF177" i="6"/>
  <c r="T177" i="6"/>
  <c r="R177" i="6"/>
  <c r="P177" i="6"/>
  <c r="BI174" i="6"/>
  <c r="BH174" i="6"/>
  <c r="BG174" i="6"/>
  <c r="BF174" i="6"/>
  <c r="T174" i="6"/>
  <c r="R174" i="6"/>
  <c r="P174" i="6"/>
  <c r="BI171" i="6"/>
  <c r="BH171" i="6"/>
  <c r="BG171" i="6"/>
  <c r="BF171" i="6"/>
  <c r="T171" i="6"/>
  <c r="R171" i="6"/>
  <c r="P171" i="6"/>
  <c r="BI168" i="6"/>
  <c r="BH168" i="6"/>
  <c r="BG168" i="6"/>
  <c r="BF168" i="6"/>
  <c r="T168" i="6"/>
  <c r="R168" i="6"/>
  <c r="P168" i="6"/>
  <c r="BI165" i="6"/>
  <c r="BH165" i="6"/>
  <c r="BG165" i="6"/>
  <c r="BF165" i="6"/>
  <c r="T165" i="6"/>
  <c r="R165" i="6"/>
  <c r="P165" i="6"/>
  <c r="BI162" i="6"/>
  <c r="BH162" i="6"/>
  <c r="BG162" i="6"/>
  <c r="BF162" i="6"/>
  <c r="T162" i="6"/>
  <c r="R162" i="6"/>
  <c r="P162" i="6"/>
  <c r="BI158" i="6"/>
  <c r="BH158" i="6"/>
  <c r="BG158" i="6"/>
  <c r="BF158" i="6"/>
  <c r="T158" i="6"/>
  <c r="R158" i="6"/>
  <c r="P158" i="6"/>
  <c r="BI155" i="6"/>
  <c r="BH155" i="6"/>
  <c r="BG155" i="6"/>
  <c r="BF155" i="6"/>
  <c r="T155" i="6"/>
  <c r="R155" i="6"/>
  <c r="P155" i="6"/>
  <c r="BI151" i="6"/>
  <c r="BH151" i="6"/>
  <c r="BG151" i="6"/>
  <c r="BF151" i="6"/>
  <c r="T151" i="6"/>
  <c r="R151" i="6"/>
  <c r="P151" i="6"/>
  <c r="BI148" i="6"/>
  <c r="BH148" i="6"/>
  <c r="BG148" i="6"/>
  <c r="BF148" i="6"/>
  <c r="T148" i="6"/>
  <c r="R148" i="6"/>
  <c r="P148" i="6"/>
  <c r="BI145" i="6"/>
  <c r="BH145" i="6"/>
  <c r="BG145" i="6"/>
  <c r="BF145" i="6"/>
  <c r="T145" i="6"/>
  <c r="R145" i="6"/>
  <c r="P145" i="6"/>
  <c r="BI142" i="6"/>
  <c r="BH142" i="6"/>
  <c r="BG142" i="6"/>
  <c r="BF142" i="6"/>
  <c r="T142" i="6"/>
  <c r="R142" i="6"/>
  <c r="P142" i="6"/>
  <c r="BI138" i="6"/>
  <c r="BH138" i="6"/>
  <c r="BG138" i="6"/>
  <c r="BF138" i="6"/>
  <c r="T138" i="6"/>
  <c r="R138" i="6"/>
  <c r="P138" i="6"/>
  <c r="BI134" i="6"/>
  <c r="BH134" i="6"/>
  <c r="BG134" i="6"/>
  <c r="BF134" i="6"/>
  <c r="T134" i="6"/>
  <c r="R134" i="6"/>
  <c r="P134" i="6"/>
  <c r="BI131" i="6"/>
  <c r="BH131" i="6"/>
  <c r="BG131" i="6"/>
  <c r="BF131" i="6"/>
  <c r="T131" i="6"/>
  <c r="R131" i="6"/>
  <c r="P131" i="6"/>
  <c r="BI128" i="6"/>
  <c r="BH128" i="6"/>
  <c r="BG128" i="6"/>
  <c r="BF128" i="6"/>
  <c r="T128" i="6"/>
  <c r="R128" i="6"/>
  <c r="P128" i="6"/>
  <c r="BI125" i="6"/>
  <c r="BH125" i="6"/>
  <c r="BG125" i="6"/>
  <c r="BF125" i="6"/>
  <c r="T125" i="6"/>
  <c r="R125" i="6"/>
  <c r="P125" i="6"/>
  <c r="BI122" i="6"/>
  <c r="BH122" i="6"/>
  <c r="BG122" i="6"/>
  <c r="BF122" i="6"/>
  <c r="T122" i="6"/>
  <c r="R122" i="6"/>
  <c r="P122" i="6"/>
  <c r="BI116" i="6"/>
  <c r="BH116" i="6"/>
  <c r="BG116" i="6"/>
  <c r="BF116" i="6"/>
  <c r="T116" i="6"/>
  <c r="R116" i="6"/>
  <c r="P116" i="6"/>
  <c r="BI112" i="6"/>
  <c r="BH112" i="6"/>
  <c r="BG112" i="6"/>
  <c r="BF112" i="6"/>
  <c r="T112" i="6"/>
  <c r="R112" i="6"/>
  <c r="P112" i="6"/>
  <c r="BI108" i="6"/>
  <c r="BH108" i="6"/>
  <c r="BG108" i="6"/>
  <c r="BF108" i="6"/>
  <c r="T108" i="6"/>
  <c r="R108" i="6"/>
  <c r="P108" i="6"/>
  <c r="BI105" i="6"/>
  <c r="BH105" i="6"/>
  <c r="BG105" i="6"/>
  <c r="BF105" i="6"/>
  <c r="T105" i="6"/>
  <c r="R105" i="6"/>
  <c r="P105" i="6"/>
  <c r="BI102" i="6"/>
  <c r="BH102" i="6"/>
  <c r="BG102" i="6"/>
  <c r="BF102" i="6"/>
  <c r="T102" i="6"/>
  <c r="R102" i="6"/>
  <c r="P102" i="6"/>
  <c r="BI99" i="6"/>
  <c r="BH99" i="6"/>
  <c r="BG99" i="6"/>
  <c r="BF99" i="6"/>
  <c r="T99" i="6"/>
  <c r="R99" i="6"/>
  <c r="P99" i="6"/>
  <c r="BI96" i="6"/>
  <c r="BH96" i="6"/>
  <c r="BG96" i="6"/>
  <c r="BF96" i="6"/>
  <c r="T96" i="6"/>
  <c r="R96" i="6"/>
  <c r="P96" i="6"/>
  <c r="BI93" i="6"/>
  <c r="BH93" i="6"/>
  <c r="BG93" i="6"/>
  <c r="BF93" i="6"/>
  <c r="T93" i="6"/>
  <c r="R93" i="6"/>
  <c r="P93" i="6"/>
  <c r="BI89" i="6"/>
  <c r="BH89" i="6"/>
  <c r="BG89" i="6"/>
  <c r="BF89" i="6"/>
  <c r="T89" i="6"/>
  <c r="R89" i="6"/>
  <c r="P89" i="6"/>
  <c r="J85" i="6"/>
  <c r="F84" i="6"/>
  <c r="F82" i="6"/>
  <c r="E80" i="6"/>
  <c r="J59" i="6"/>
  <c r="F58" i="6"/>
  <c r="F56" i="6"/>
  <c r="E54" i="6"/>
  <c r="J23" i="6"/>
  <c r="E23" i="6"/>
  <c r="J84" i="6" s="1"/>
  <c r="J22" i="6"/>
  <c r="J20" i="6"/>
  <c r="E20" i="6"/>
  <c r="F85" i="6"/>
  <c r="J19" i="6"/>
  <c r="J14" i="6"/>
  <c r="J82" i="6" s="1"/>
  <c r="E7" i="6"/>
  <c r="E76" i="6"/>
  <c r="J39" i="5"/>
  <c r="J38" i="5"/>
  <c r="AY60" i="1"/>
  <c r="J37" i="5"/>
  <c r="AX60" i="1"/>
  <c r="BI90" i="5"/>
  <c r="BH90" i="5"/>
  <c r="BG90" i="5"/>
  <c r="BF90" i="5"/>
  <c r="T90" i="5"/>
  <c r="R90" i="5"/>
  <c r="P90" i="5"/>
  <c r="BI86" i="5"/>
  <c r="BH86" i="5"/>
  <c r="BG86" i="5"/>
  <c r="BF86" i="5"/>
  <c r="T86" i="5"/>
  <c r="R86" i="5"/>
  <c r="P86" i="5"/>
  <c r="J82" i="5"/>
  <c r="F81" i="5"/>
  <c r="F79" i="5"/>
  <c r="E77" i="5"/>
  <c r="J59" i="5"/>
  <c r="F58" i="5"/>
  <c r="F56" i="5"/>
  <c r="E54" i="5"/>
  <c r="J23" i="5"/>
  <c r="E23" i="5"/>
  <c r="J58" i="5" s="1"/>
  <c r="J22" i="5"/>
  <c r="J20" i="5"/>
  <c r="E20" i="5"/>
  <c r="F59" i="5" s="1"/>
  <c r="J19" i="5"/>
  <c r="J14" i="5"/>
  <c r="J79" i="5"/>
  <c r="E7" i="5"/>
  <c r="E50" i="5"/>
  <c r="J39" i="4"/>
  <c r="J38" i="4"/>
  <c r="AY59" i="1" s="1"/>
  <c r="J37" i="4"/>
  <c r="AX59" i="1"/>
  <c r="BI215" i="4"/>
  <c r="BH215" i="4"/>
  <c r="BG215" i="4"/>
  <c r="BF215" i="4"/>
  <c r="T215" i="4"/>
  <c r="R215" i="4"/>
  <c r="P215" i="4"/>
  <c r="BI211" i="4"/>
  <c r="BH211" i="4"/>
  <c r="BG211" i="4"/>
  <c r="BF211" i="4"/>
  <c r="T211" i="4"/>
  <c r="R211" i="4"/>
  <c r="P211" i="4"/>
  <c r="BI208" i="4"/>
  <c r="BH208" i="4"/>
  <c r="BG208" i="4"/>
  <c r="BF208" i="4"/>
  <c r="T208" i="4"/>
  <c r="R208" i="4"/>
  <c r="P208" i="4"/>
  <c r="BI204" i="4"/>
  <c r="BH204" i="4"/>
  <c r="BG204" i="4"/>
  <c r="BF204" i="4"/>
  <c r="T204" i="4"/>
  <c r="R204" i="4"/>
  <c r="P204" i="4"/>
  <c r="BI200" i="4"/>
  <c r="BH200" i="4"/>
  <c r="BG200" i="4"/>
  <c r="BF200" i="4"/>
  <c r="T200" i="4"/>
  <c r="R200" i="4"/>
  <c r="P200" i="4"/>
  <c r="BI196" i="4"/>
  <c r="BH196" i="4"/>
  <c r="BG196" i="4"/>
  <c r="BF196" i="4"/>
  <c r="T196" i="4"/>
  <c r="R196" i="4"/>
  <c r="P196" i="4"/>
  <c r="BI192" i="4"/>
  <c r="BH192" i="4"/>
  <c r="BG192" i="4"/>
  <c r="BF192" i="4"/>
  <c r="T192" i="4"/>
  <c r="R192" i="4"/>
  <c r="P192" i="4"/>
  <c r="BI188" i="4"/>
  <c r="BH188" i="4"/>
  <c r="BG188" i="4"/>
  <c r="BF188" i="4"/>
  <c r="T188" i="4"/>
  <c r="R188" i="4"/>
  <c r="P188" i="4"/>
  <c r="BI184" i="4"/>
  <c r="BH184" i="4"/>
  <c r="BG184" i="4"/>
  <c r="BF184" i="4"/>
  <c r="T184" i="4"/>
  <c r="R184" i="4"/>
  <c r="P184" i="4"/>
  <c r="BI181" i="4"/>
  <c r="BH181" i="4"/>
  <c r="BG181" i="4"/>
  <c r="BF181" i="4"/>
  <c r="T181" i="4"/>
  <c r="R181" i="4"/>
  <c r="P181" i="4"/>
  <c r="BI178" i="4"/>
  <c r="BH178" i="4"/>
  <c r="BG178" i="4"/>
  <c r="BF178" i="4"/>
  <c r="T178" i="4"/>
  <c r="R178" i="4"/>
  <c r="P178" i="4"/>
  <c r="BI174" i="4"/>
  <c r="BH174" i="4"/>
  <c r="BG174" i="4"/>
  <c r="BF174" i="4"/>
  <c r="T174" i="4"/>
  <c r="R174" i="4"/>
  <c r="P174" i="4"/>
  <c r="BI170" i="4"/>
  <c r="BH170" i="4"/>
  <c r="BG170" i="4"/>
  <c r="BF170" i="4"/>
  <c r="T170" i="4"/>
  <c r="R170" i="4"/>
  <c r="P170" i="4"/>
  <c r="BI166" i="4"/>
  <c r="BH166" i="4"/>
  <c r="BG166" i="4"/>
  <c r="BF166" i="4"/>
  <c r="T166" i="4"/>
  <c r="R166" i="4"/>
  <c r="P166" i="4"/>
  <c r="BI162" i="4"/>
  <c r="BH162" i="4"/>
  <c r="BG162" i="4"/>
  <c r="BF162" i="4"/>
  <c r="T162" i="4"/>
  <c r="R162" i="4"/>
  <c r="P162" i="4"/>
  <c r="BI159" i="4"/>
  <c r="BH159" i="4"/>
  <c r="BG159" i="4"/>
  <c r="BF159" i="4"/>
  <c r="T159" i="4"/>
  <c r="R159" i="4"/>
  <c r="P159" i="4"/>
  <c r="BI156" i="4"/>
  <c r="BH156" i="4"/>
  <c r="BG156" i="4"/>
  <c r="BF156" i="4"/>
  <c r="T156" i="4"/>
  <c r="R156" i="4"/>
  <c r="P156" i="4"/>
  <c r="BI153" i="4"/>
  <c r="BH153" i="4"/>
  <c r="BG153" i="4"/>
  <c r="BF153" i="4"/>
  <c r="T153" i="4"/>
  <c r="R153" i="4"/>
  <c r="P153" i="4"/>
  <c r="BI150" i="4"/>
  <c r="BH150" i="4"/>
  <c r="BG150" i="4"/>
  <c r="BF150" i="4"/>
  <c r="T150" i="4"/>
  <c r="R150" i="4"/>
  <c r="P150" i="4"/>
  <c r="BI146" i="4"/>
  <c r="BH146" i="4"/>
  <c r="BG146" i="4"/>
  <c r="BF146" i="4"/>
  <c r="T146" i="4"/>
  <c r="R146" i="4"/>
  <c r="P146" i="4"/>
  <c r="BI143" i="4"/>
  <c r="BH143" i="4"/>
  <c r="BG143" i="4"/>
  <c r="BF143" i="4"/>
  <c r="T143" i="4"/>
  <c r="R143" i="4"/>
  <c r="P143" i="4"/>
  <c r="BI140" i="4"/>
  <c r="BH140" i="4"/>
  <c r="BG140" i="4"/>
  <c r="BF140" i="4"/>
  <c r="T140" i="4"/>
  <c r="R140" i="4"/>
  <c r="P140" i="4"/>
  <c r="BI136" i="4"/>
  <c r="BH136" i="4"/>
  <c r="BG136" i="4"/>
  <c r="BF136" i="4"/>
  <c r="T136" i="4"/>
  <c r="R136" i="4"/>
  <c r="P136" i="4"/>
  <c r="BI132" i="4"/>
  <c r="BH132" i="4"/>
  <c r="BG132" i="4"/>
  <c r="BF132" i="4"/>
  <c r="T132" i="4"/>
  <c r="R132" i="4"/>
  <c r="P132" i="4"/>
  <c r="BI128" i="4"/>
  <c r="BH128" i="4"/>
  <c r="BG128" i="4"/>
  <c r="BF128" i="4"/>
  <c r="T128" i="4"/>
  <c r="R128" i="4"/>
  <c r="P128" i="4"/>
  <c r="BI124" i="4"/>
  <c r="BH124" i="4"/>
  <c r="BG124" i="4"/>
  <c r="BF124" i="4"/>
  <c r="T124" i="4"/>
  <c r="R124" i="4"/>
  <c r="P124" i="4"/>
  <c r="BI121" i="4"/>
  <c r="BH121" i="4"/>
  <c r="BG121" i="4"/>
  <c r="BF121" i="4"/>
  <c r="T121" i="4"/>
  <c r="R121" i="4"/>
  <c r="P121" i="4"/>
  <c r="BI116" i="4"/>
  <c r="BH116" i="4"/>
  <c r="BG116" i="4"/>
  <c r="BF116" i="4"/>
  <c r="T116" i="4"/>
  <c r="R116" i="4"/>
  <c r="P116" i="4"/>
  <c r="BI113" i="4"/>
  <c r="BH113" i="4"/>
  <c r="BG113" i="4"/>
  <c r="BF113" i="4"/>
  <c r="T113" i="4"/>
  <c r="R113" i="4"/>
  <c r="P113" i="4"/>
  <c r="BI110" i="4"/>
  <c r="BH110" i="4"/>
  <c r="BG110" i="4"/>
  <c r="BF110" i="4"/>
  <c r="T110" i="4"/>
  <c r="R110" i="4"/>
  <c r="P110" i="4"/>
  <c r="BI107" i="4"/>
  <c r="BH107" i="4"/>
  <c r="BG107" i="4"/>
  <c r="BF107" i="4"/>
  <c r="T107" i="4"/>
  <c r="R107" i="4"/>
  <c r="P107" i="4"/>
  <c r="BI104" i="4"/>
  <c r="BH104" i="4"/>
  <c r="BG104" i="4"/>
  <c r="BF104" i="4"/>
  <c r="T104" i="4"/>
  <c r="R104" i="4"/>
  <c r="P104" i="4"/>
  <c r="BI101" i="4"/>
  <c r="BH101" i="4"/>
  <c r="BG101" i="4"/>
  <c r="BF101" i="4"/>
  <c r="T101" i="4"/>
  <c r="R101" i="4"/>
  <c r="P101" i="4"/>
  <c r="BI98" i="4"/>
  <c r="BH98" i="4"/>
  <c r="BG98" i="4"/>
  <c r="BF98" i="4"/>
  <c r="T98" i="4"/>
  <c r="R98" i="4"/>
  <c r="P98" i="4"/>
  <c r="BI95" i="4"/>
  <c r="BH95" i="4"/>
  <c r="BG95" i="4"/>
  <c r="BF95" i="4"/>
  <c r="T95" i="4"/>
  <c r="R95" i="4"/>
  <c r="P95" i="4"/>
  <c r="BI92" i="4"/>
  <c r="BH92" i="4"/>
  <c r="BG92" i="4"/>
  <c r="BF92" i="4"/>
  <c r="T92" i="4"/>
  <c r="R92" i="4"/>
  <c r="P92" i="4"/>
  <c r="BI89" i="4"/>
  <c r="BH89" i="4"/>
  <c r="BG89" i="4"/>
  <c r="BF89" i="4"/>
  <c r="T89" i="4"/>
  <c r="R89" i="4"/>
  <c r="P89" i="4"/>
  <c r="J85" i="4"/>
  <c r="F84" i="4"/>
  <c r="F82" i="4"/>
  <c r="E80" i="4"/>
  <c r="J59" i="4"/>
  <c r="F58" i="4"/>
  <c r="F56" i="4"/>
  <c r="E54" i="4"/>
  <c r="J23" i="4"/>
  <c r="E23" i="4"/>
  <c r="J58" i="4" s="1"/>
  <c r="J22" i="4"/>
  <c r="J20" i="4"/>
  <c r="E20" i="4"/>
  <c r="F85" i="4" s="1"/>
  <c r="J19" i="4"/>
  <c r="J14" i="4"/>
  <c r="J56" i="4" s="1"/>
  <c r="E7" i="4"/>
  <c r="E50" i="4"/>
  <c r="J39" i="3"/>
  <c r="J38" i="3"/>
  <c r="AY57" i="1" s="1"/>
  <c r="J37" i="3"/>
  <c r="AX57" i="1"/>
  <c r="BI90" i="3"/>
  <c r="BH90" i="3"/>
  <c r="BG90" i="3"/>
  <c r="BF90" i="3"/>
  <c r="T90" i="3"/>
  <c r="R90" i="3"/>
  <c r="P90" i="3"/>
  <c r="BI86" i="3"/>
  <c r="BH86" i="3"/>
  <c r="BG86" i="3"/>
  <c r="BF86" i="3"/>
  <c r="T86" i="3"/>
  <c r="R86" i="3"/>
  <c r="P86" i="3"/>
  <c r="J82" i="3"/>
  <c r="F81" i="3"/>
  <c r="F79" i="3"/>
  <c r="E77" i="3"/>
  <c r="J59" i="3"/>
  <c r="F58" i="3"/>
  <c r="F56" i="3"/>
  <c r="E54" i="3"/>
  <c r="J23" i="3"/>
  <c r="E23" i="3"/>
  <c r="J81" i="3" s="1"/>
  <c r="J22" i="3"/>
  <c r="J20" i="3"/>
  <c r="E20" i="3"/>
  <c r="F59" i="3" s="1"/>
  <c r="J19" i="3"/>
  <c r="J14" i="3"/>
  <c r="J79" i="3"/>
  <c r="E7" i="3"/>
  <c r="E73" i="3" s="1"/>
  <c r="J39" i="2"/>
  <c r="J38" i="2"/>
  <c r="AY56" i="1"/>
  <c r="J37" i="2"/>
  <c r="AX56" i="1"/>
  <c r="BI424" i="2"/>
  <c r="BH424" i="2"/>
  <c r="BG424" i="2"/>
  <c r="BF424" i="2"/>
  <c r="T424" i="2"/>
  <c r="R424" i="2"/>
  <c r="P424" i="2"/>
  <c r="BI421" i="2"/>
  <c r="BH421" i="2"/>
  <c r="BG421" i="2"/>
  <c r="BF421" i="2"/>
  <c r="T421" i="2"/>
  <c r="R421" i="2"/>
  <c r="P421" i="2"/>
  <c r="BI418" i="2"/>
  <c r="BH418" i="2"/>
  <c r="BG418" i="2"/>
  <c r="BF418" i="2"/>
  <c r="T418" i="2"/>
  <c r="R418" i="2"/>
  <c r="P418" i="2"/>
  <c r="BI414" i="2"/>
  <c r="BH414" i="2"/>
  <c r="BG414" i="2"/>
  <c r="BF414" i="2"/>
  <c r="T414" i="2"/>
  <c r="R414" i="2"/>
  <c r="P414" i="2"/>
  <c r="BI410" i="2"/>
  <c r="BH410" i="2"/>
  <c r="BG410" i="2"/>
  <c r="BF410" i="2"/>
  <c r="T410" i="2"/>
  <c r="R410" i="2"/>
  <c r="P410" i="2"/>
  <c r="BI404" i="2"/>
  <c r="BH404" i="2"/>
  <c r="BG404" i="2"/>
  <c r="BF404" i="2"/>
  <c r="T404" i="2"/>
  <c r="R404" i="2"/>
  <c r="P404" i="2"/>
  <c r="BI400" i="2"/>
  <c r="BH400" i="2"/>
  <c r="BG400" i="2"/>
  <c r="BF400" i="2"/>
  <c r="T400" i="2"/>
  <c r="R400" i="2"/>
  <c r="P400" i="2"/>
  <c r="BI393" i="2"/>
  <c r="BH393" i="2"/>
  <c r="BG393" i="2"/>
  <c r="BF393" i="2"/>
  <c r="T393" i="2"/>
  <c r="R393" i="2"/>
  <c r="P393" i="2"/>
  <c r="BI386" i="2"/>
  <c r="BH386" i="2"/>
  <c r="BG386" i="2"/>
  <c r="BF386" i="2"/>
  <c r="T386" i="2"/>
  <c r="R386" i="2"/>
  <c r="P386" i="2"/>
  <c r="BI379" i="2"/>
  <c r="BH379" i="2"/>
  <c r="BG379" i="2"/>
  <c r="BF379" i="2"/>
  <c r="T379" i="2"/>
  <c r="R379" i="2"/>
  <c r="P379" i="2"/>
  <c r="BI375" i="2"/>
  <c r="BH375" i="2"/>
  <c r="BG375" i="2"/>
  <c r="BF375" i="2"/>
  <c r="T375" i="2"/>
  <c r="R375" i="2"/>
  <c r="P375" i="2"/>
  <c r="BI371" i="2"/>
  <c r="BH371" i="2"/>
  <c r="BG371" i="2"/>
  <c r="BF371" i="2"/>
  <c r="T371" i="2"/>
  <c r="R371" i="2"/>
  <c r="P371" i="2"/>
  <c r="BI367" i="2"/>
  <c r="BH367" i="2"/>
  <c r="BG367" i="2"/>
  <c r="BF367" i="2"/>
  <c r="T367" i="2"/>
  <c r="R367" i="2"/>
  <c r="P367" i="2"/>
  <c r="BI363" i="2"/>
  <c r="BH363" i="2"/>
  <c r="BG363" i="2"/>
  <c r="BF363" i="2"/>
  <c r="T363" i="2"/>
  <c r="R363" i="2"/>
  <c r="P363" i="2"/>
  <c r="BI359" i="2"/>
  <c r="BH359" i="2"/>
  <c r="BG359" i="2"/>
  <c r="BF359" i="2"/>
  <c r="T359" i="2"/>
  <c r="R359" i="2"/>
  <c r="P359" i="2"/>
  <c r="BI355" i="2"/>
  <c r="BH355" i="2"/>
  <c r="BG355" i="2"/>
  <c r="BF355" i="2"/>
  <c r="T355" i="2"/>
  <c r="R355" i="2"/>
  <c r="P355" i="2"/>
  <c r="BI351" i="2"/>
  <c r="BH351" i="2"/>
  <c r="BG351" i="2"/>
  <c r="BF351" i="2"/>
  <c r="T351" i="2"/>
  <c r="R351" i="2"/>
  <c r="P351" i="2"/>
  <c r="BI347" i="2"/>
  <c r="BH347" i="2"/>
  <c r="BG347" i="2"/>
  <c r="BF347" i="2"/>
  <c r="T347" i="2"/>
  <c r="R347" i="2"/>
  <c r="P347" i="2"/>
  <c r="BI343" i="2"/>
  <c r="BH343" i="2"/>
  <c r="BG343" i="2"/>
  <c r="BF343" i="2"/>
  <c r="T343" i="2"/>
  <c r="R343" i="2"/>
  <c r="P343" i="2"/>
  <c r="BI340" i="2"/>
  <c r="BH340" i="2"/>
  <c r="BG340" i="2"/>
  <c r="BF340" i="2"/>
  <c r="T340" i="2"/>
  <c r="R340" i="2"/>
  <c r="P340" i="2"/>
  <c r="BI337" i="2"/>
  <c r="BH337" i="2"/>
  <c r="BG337" i="2"/>
  <c r="BF337" i="2"/>
  <c r="T337" i="2"/>
  <c r="R337" i="2"/>
  <c r="P337" i="2"/>
  <c r="BI333" i="2"/>
  <c r="BH333" i="2"/>
  <c r="BG333" i="2"/>
  <c r="BF333" i="2"/>
  <c r="T333" i="2"/>
  <c r="R333" i="2"/>
  <c r="P333" i="2"/>
  <c r="BI329" i="2"/>
  <c r="BH329" i="2"/>
  <c r="BG329" i="2"/>
  <c r="BF329" i="2"/>
  <c r="T329" i="2"/>
  <c r="R329" i="2"/>
  <c r="P329" i="2"/>
  <c r="BI326" i="2"/>
  <c r="BH326" i="2"/>
  <c r="BG326" i="2"/>
  <c r="BF326" i="2"/>
  <c r="T326" i="2"/>
  <c r="R326" i="2"/>
  <c r="P326" i="2"/>
  <c r="BI323" i="2"/>
  <c r="BH323" i="2"/>
  <c r="BG323" i="2"/>
  <c r="BF323" i="2"/>
  <c r="T323" i="2"/>
  <c r="R323" i="2"/>
  <c r="P323" i="2"/>
  <c r="BI318" i="2"/>
  <c r="BH318" i="2"/>
  <c r="BG318" i="2"/>
  <c r="BF318" i="2"/>
  <c r="T318" i="2"/>
  <c r="R318" i="2"/>
  <c r="P318" i="2"/>
  <c r="BI314" i="2"/>
  <c r="BH314" i="2"/>
  <c r="BG314" i="2"/>
  <c r="BF314" i="2"/>
  <c r="T314" i="2"/>
  <c r="R314" i="2"/>
  <c r="P314" i="2"/>
  <c r="BI310" i="2"/>
  <c r="BH310" i="2"/>
  <c r="BG310" i="2"/>
  <c r="BF310" i="2"/>
  <c r="T310" i="2"/>
  <c r="R310" i="2"/>
  <c r="P310" i="2"/>
  <c r="BI306" i="2"/>
  <c r="BH306" i="2"/>
  <c r="BG306" i="2"/>
  <c r="BF306" i="2"/>
  <c r="T306" i="2"/>
  <c r="R306" i="2"/>
  <c r="P306" i="2"/>
  <c r="BI302" i="2"/>
  <c r="BH302" i="2"/>
  <c r="BG302" i="2"/>
  <c r="BF302" i="2"/>
  <c r="T302" i="2"/>
  <c r="R302" i="2"/>
  <c r="P302" i="2"/>
  <c r="BI298" i="2"/>
  <c r="BH298" i="2"/>
  <c r="BG298" i="2"/>
  <c r="BF298" i="2"/>
  <c r="T298" i="2"/>
  <c r="R298" i="2"/>
  <c r="P298" i="2"/>
  <c r="BI294" i="2"/>
  <c r="BH294" i="2"/>
  <c r="BG294" i="2"/>
  <c r="BF294" i="2"/>
  <c r="T294" i="2"/>
  <c r="R294" i="2"/>
  <c r="P294" i="2"/>
  <c r="BI290" i="2"/>
  <c r="BH290" i="2"/>
  <c r="BG290" i="2"/>
  <c r="BF290" i="2"/>
  <c r="T290" i="2"/>
  <c r="R290" i="2"/>
  <c r="P290" i="2"/>
  <c r="BI286" i="2"/>
  <c r="BH286" i="2"/>
  <c r="BG286" i="2"/>
  <c r="BF286" i="2"/>
  <c r="T286" i="2"/>
  <c r="R286" i="2"/>
  <c r="P286" i="2"/>
  <c r="BI282" i="2"/>
  <c r="BH282" i="2"/>
  <c r="BG282" i="2"/>
  <c r="BF282" i="2"/>
  <c r="T282" i="2"/>
  <c r="R282" i="2"/>
  <c r="P282" i="2"/>
  <c r="BI278" i="2"/>
  <c r="BH278" i="2"/>
  <c r="BG278" i="2"/>
  <c r="BF278" i="2"/>
  <c r="T278" i="2"/>
  <c r="R278" i="2"/>
  <c r="P278" i="2"/>
  <c r="BI275" i="2"/>
  <c r="BH275" i="2"/>
  <c r="BG275" i="2"/>
  <c r="BF275" i="2"/>
  <c r="T275" i="2"/>
  <c r="R275" i="2"/>
  <c r="P275" i="2"/>
  <c r="BI272" i="2"/>
  <c r="BH272" i="2"/>
  <c r="BG272" i="2"/>
  <c r="BF272" i="2"/>
  <c r="T272" i="2"/>
  <c r="R272" i="2"/>
  <c r="P272" i="2"/>
  <c r="BI269" i="2"/>
  <c r="BH269" i="2"/>
  <c r="BG269" i="2"/>
  <c r="BF269" i="2"/>
  <c r="T269" i="2"/>
  <c r="R269" i="2"/>
  <c r="P269" i="2"/>
  <c r="BI264" i="2"/>
  <c r="BH264" i="2"/>
  <c r="BG264" i="2"/>
  <c r="BF264" i="2"/>
  <c r="T264" i="2"/>
  <c r="R264" i="2"/>
  <c r="P264" i="2"/>
  <c r="BI260" i="2"/>
  <c r="BH260" i="2"/>
  <c r="BG260" i="2"/>
  <c r="BF260" i="2"/>
  <c r="T260" i="2"/>
  <c r="R260" i="2"/>
  <c r="P260" i="2"/>
  <c r="BI256" i="2"/>
  <c r="BH256" i="2"/>
  <c r="BG256" i="2"/>
  <c r="BF256" i="2"/>
  <c r="T256" i="2"/>
  <c r="R256" i="2"/>
  <c r="P256" i="2"/>
  <c r="BI253" i="2"/>
  <c r="BH253" i="2"/>
  <c r="BG253" i="2"/>
  <c r="BF253" i="2"/>
  <c r="T253" i="2"/>
  <c r="R253" i="2"/>
  <c r="P253" i="2"/>
  <c r="BI249" i="2"/>
  <c r="BH249" i="2"/>
  <c r="BG249" i="2"/>
  <c r="BF249" i="2"/>
  <c r="T249" i="2"/>
  <c r="R249" i="2"/>
  <c r="P249" i="2"/>
  <c r="BI246" i="2"/>
  <c r="BH246" i="2"/>
  <c r="BG246" i="2"/>
  <c r="BF246" i="2"/>
  <c r="T246" i="2"/>
  <c r="R246" i="2"/>
  <c r="P246" i="2"/>
  <c r="BI243" i="2"/>
  <c r="BH243" i="2"/>
  <c r="BG243" i="2"/>
  <c r="BF243" i="2"/>
  <c r="T243" i="2"/>
  <c r="R243" i="2"/>
  <c r="P243" i="2"/>
  <c r="BI240" i="2"/>
  <c r="BH240" i="2"/>
  <c r="BG240" i="2"/>
  <c r="BF240" i="2"/>
  <c r="T240" i="2"/>
  <c r="R240" i="2"/>
  <c r="P240" i="2"/>
  <c r="BI237" i="2"/>
  <c r="BH237" i="2"/>
  <c r="BG237" i="2"/>
  <c r="BF237" i="2"/>
  <c r="T237" i="2"/>
  <c r="R237" i="2"/>
  <c r="P237" i="2"/>
  <c r="BI234" i="2"/>
  <c r="BH234" i="2"/>
  <c r="BG234" i="2"/>
  <c r="BF234" i="2"/>
  <c r="T234" i="2"/>
  <c r="R234" i="2"/>
  <c r="P234" i="2"/>
  <c r="BI230" i="2"/>
  <c r="BH230" i="2"/>
  <c r="BG230" i="2"/>
  <c r="BF230" i="2"/>
  <c r="T230" i="2"/>
  <c r="R230" i="2"/>
  <c r="P230" i="2"/>
  <c r="BI226" i="2"/>
  <c r="BH226" i="2"/>
  <c r="BG226" i="2"/>
  <c r="BF226" i="2"/>
  <c r="T226" i="2"/>
  <c r="R226" i="2"/>
  <c r="P226" i="2"/>
  <c r="BI222" i="2"/>
  <c r="BH222" i="2"/>
  <c r="BG222" i="2"/>
  <c r="BF222" i="2"/>
  <c r="T222" i="2"/>
  <c r="R222" i="2"/>
  <c r="P222" i="2"/>
  <c r="BI218" i="2"/>
  <c r="BH218" i="2"/>
  <c r="BG218" i="2"/>
  <c r="BF218" i="2"/>
  <c r="T218" i="2"/>
  <c r="R218" i="2"/>
  <c r="P218" i="2"/>
  <c r="BI214" i="2"/>
  <c r="BH214" i="2"/>
  <c r="BG214" i="2"/>
  <c r="BF214" i="2"/>
  <c r="T214" i="2"/>
  <c r="R214" i="2"/>
  <c r="P214" i="2"/>
  <c r="BI210" i="2"/>
  <c r="BH210" i="2"/>
  <c r="BG210" i="2"/>
  <c r="BF210" i="2"/>
  <c r="T210" i="2"/>
  <c r="R210" i="2"/>
  <c r="P210" i="2"/>
  <c r="BI206" i="2"/>
  <c r="BH206" i="2"/>
  <c r="BG206" i="2"/>
  <c r="BF206" i="2"/>
  <c r="T206" i="2"/>
  <c r="R206" i="2"/>
  <c r="P206" i="2"/>
  <c r="BI203" i="2"/>
  <c r="BH203" i="2"/>
  <c r="BG203" i="2"/>
  <c r="BF203" i="2"/>
  <c r="T203" i="2"/>
  <c r="R203" i="2"/>
  <c r="P203" i="2"/>
  <c r="BI199" i="2"/>
  <c r="BH199" i="2"/>
  <c r="BG199" i="2"/>
  <c r="BF199" i="2"/>
  <c r="T199" i="2"/>
  <c r="R199" i="2"/>
  <c r="P199" i="2"/>
  <c r="BI196" i="2"/>
  <c r="BH196" i="2"/>
  <c r="BG196" i="2"/>
  <c r="BF196" i="2"/>
  <c r="T196" i="2"/>
  <c r="R196" i="2"/>
  <c r="P196" i="2"/>
  <c r="BI192" i="2"/>
  <c r="BH192" i="2"/>
  <c r="BG192" i="2"/>
  <c r="BF192" i="2"/>
  <c r="T192" i="2"/>
  <c r="R192" i="2"/>
  <c r="P192" i="2"/>
  <c r="BI188" i="2"/>
  <c r="BH188" i="2"/>
  <c r="BG188" i="2"/>
  <c r="BF188" i="2"/>
  <c r="T188" i="2"/>
  <c r="R188" i="2"/>
  <c r="P188" i="2"/>
  <c r="BI184" i="2"/>
  <c r="BH184" i="2"/>
  <c r="BG184" i="2"/>
  <c r="BF184" i="2"/>
  <c r="T184" i="2"/>
  <c r="R184" i="2"/>
  <c r="P184" i="2"/>
  <c r="BI180" i="2"/>
  <c r="BH180" i="2"/>
  <c r="BG180" i="2"/>
  <c r="BF180" i="2"/>
  <c r="T180" i="2"/>
  <c r="R180" i="2"/>
  <c r="P180" i="2"/>
  <c r="BI177" i="2"/>
  <c r="BH177" i="2"/>
  <c r="BG177" i="2"/>
  <c r="BF177" i="2"/>
  <c r="T177" i="2"/>
  <c r="R177" i="2"/>
  <c r="P177" i="2"/>
  <c r="BI174" i="2"/>
  <c r="BH174" i="2"/>
  <c r="BG174" i="2"/>
  <c r="BF174" i="2"/>
  <c r="T174" i="2"/>
  <c r="R174" i="2"/>
  <c r="P174" i="2"/>
  <c r="BI171" i="2"/>
  <c r="BH171" i="2"/>
  <c r="BG171" i="2"/>
  <c r="BF171" i="2"/>
  <c r="T171" i="2"/>
  <c r="R171" i="2"/>
  <c r="P171" i="2"/>
  <c r="BI167" i="2"/>
  <c r="BH167" i="2"/>
  <c r="BG167" i="2"/>
  <c r="BF167" i="2"/>
  <c r="T167" i="2"/>
  <c r="R167" i="2"/>
  <c r="P167" i="2"/>
  <c r="BI161" i="2"/>
  <c r="BH161" i="2"/>
  <c r="BG161" i="2"/>
  <c r="BF161" i="2"/>
  <c r="T161" i="2"/>
  <c r="R161" i="2"/>
  <c r="P161" i="2"/>
  <c r="BI157" i="2"/>
  <c r="BH157" i="2"/>
  <c r="BG157" i="2"/>
  <c r="BF157" i="2"/>
  <c r="T157" i="2"/>
  <c r="R157" i="2"/>
  <c r="P157" i="2"/>
  <c r="BI153" i="2"/>
  <c r="BH153" i="2"/>
  <c r="BG153" i="2"/>
  <c r="BF153" i="2"/>
  <c r="T153" i="2"/>
  <c r="R153" i="2"/>
  <c r="P153" i="2"/>
  <c r="BI149" i="2"/>
  <c r="BH149" i="2"/>
  <c r="BG149" i="2"/>
  <c r="BF149" i="2"/>
  <c r="T149" i="2"/>
  <c r="R149" i="2"/>
  <c r="P149" i="2"/>
  <c r="BI145" i="2"/>
  <c r="BH145" i="2"/>
  <c r="BG145" i="2"/>
  <c r="BF145" i="2"/>
  <c r="T145" i="2"/>
  <c r="R145" i="2"/>
  <c r="P145" i="2"/>
  <c r="BI141" i="2"/>
  <c r="BH141" i="2"/>
  <c r="BG141" i="2"/>
  <c r="BF141" i="2"/>
  <c r="T141" i="2"/>
  <c r="R141" i="2"/>
  <c r="P141" i="2"/>
  <c r="BI137" i="2"/>
  <c r="BH137" i="2"/>
  <c r="BG137" i="2"/>
  <c r="BF137" i="2"/>
  <c r="T137" i="2"/>
  <c r="R137" i="2"/>
  <c r="P137" i="2"/>
  <c r="BI133" i="2"/>
  <c r="BH133" i="2"/>
  <c r="BG133" i="2"/>
  <c r="BF133" i="2"/>
  <c r="T133" i="2"/>
  <c r="R133" i="2"/>
  <c r="P133" i="2"/>
  <c r="BI129" i="2"/>
  <c r="BH129" i="2"/>
  <c r="BG129" i="2"/>
  <c r="BF129" i="2"/>
  <c r="T129" i="2"/>
  <c r="R129" i="2"/>
  <c r="P129" i="2"/>
  <c r="BI126" i="2"/>
  <c r="BH126" i="2"/>
  <c r="BG126" i="2"/>
  <c r="BF126" i="2"/>
  <c r="T126" i="2"/>
  <c r="R126" i="2"/>
  <c r="P126" i="2"/>
  <c r="BI122" i="2"/>
  <c r="BH122" i="2"/>
  <c r="BG122" i="2"/>
  <c r="BF122" i="2"/>
  <c r="T122" i="2"/>
  <c r="R122" i="2"/>
  <c r="P122" i="2"/>
  <c r="BI119" i="2"/>
  <c r="BH119" i="2"/>
  <c r="BG119" i="2"/>
  <c r="BF119" i="2"/>
  <c r="T119" i="2"/>
  <c r="R119" i="2"/>
  <c r="P119" i="2"/>
  <c r="BI116" i="2"/>
  <c r="BH116" i="2"/>
  <c r="BG116" i="2"/>
  <c r="BF116" i="2"/>
  <c r="T116" i="2"/>
  <c r="R116" i="2"/>
  <c r="P116" i="2"/>
  <c r="BI113" i="2"/>
  <c r="BH113" i="2"/>
  <c r="BG113" i="2"/>
  <c r="BF113" i="2"/>
  <c r="T113" i="2"/>
  <c r="R113" i="2"/>
  <c r="P113" i="2"/>
  <c r="BI110" i="2"/>
  <c r="BH110" i="2"/>
  <c r="BG110" i="2"/>
  <c r="BF110" i="2"/>
  <c r="T110" i="2"/>
  <c r="R110" i="2"/>
  <c r="P110" i="2"/>
  <c r="BI107" i="2"/>
  <c r="BH107" i="2"/>
  <c r="BG107" i="2"/>
  <c r="BF107" i="2"/>
  <c r="T107" i="2"/>
  <c r="R107" i="2"/>
  <c r="P107" i="2"/>
  <c r="BI104" i="2"/>
  <c r="BH104" i="2"/>
  <c r="BG104" i="2"/>
  <c r="BF104" i="2"/>
  <c r="T104" i="2"/>
  <c r="R104" i="2"/>
  <c r="P104" i="2"/>
  <c r="BI101" i="2"/>
  <c r="BH101" i="2"/>
  <c r="BG101" i="2"/>
  <c r="BF101" i="2"/>
  <c r="T101" i="2"/>
  <c r="R101" i="2"/>
  <c r="P101" i="2"/>
  <c r="BI98" i="2"/>
  <c r="BH98" i="2"/>
  <c r="BG98" i="2"/>
  <c r="BF98" i="2"/>
  <c r="T98" i="2"/>
  <c r="R98" i="2"/>
  <c r="P98" i="2"/>
  <c r="BI95" i="2"/>
  <c r="BH95" i="2"/>
  <c r="BG95" i="2"/>
  <c r="BF95" i="2"/>
  <c r="T95" i="2"/>
  <c r="R95" i="2"/>
  <c r="P95" i="2"/>
  <c r="BI92" i="2"/>
  <c r="BH92" i="2"/>
  <c r="BG92" i="2"/>
  <c r="BF92" i="2"/>
  <c r="T92" i="2"/>
  <c r="R92" i="2"/>
  <c r="P92" i="2"/>
  <c r="BI89" i="2"/>
  <c r="BH89" i="2"/>
  <c r="BG89" i="2"/>
  <c r="BF89" i="2"/>
  <c r="T89" i="2"/>
  <c r="R89" i="2"/>
  <c r="P89" i="2"/>
  <c r="J85" i="2"/>
  <c r="F84" i="2"/>
  <c r="F82" i="2"/>
  <c r="E80" i="2"/>
  <c r="J59" i="2"/>
  <c r="F58" i="2"/>
  <c r="F56" i="2"/>
  <c r="E54" i="2"/>
  <c r="J23" i="2"/>
  <c r="E23" i="2"/>
  <c r="J84" i="2" s="1"/>
  <c r="J22" i="2"/>
  <c r="J20" i="2"/>
  <c r="E20" i="2"/>
  <c r="F59" i="2" s="1"/>
  <c r="J19" i="2"/>
  <c r="J14" i="2"/>
  <c r="J82" i="2"/>
  <c r="E7" i="2"/>
  <c r="E76" i="2" s="1"/>
  <c r="L50" i="1"/>
  <c r="AM50" i="1"/>
  <c r="AM49" i="1"/>
  <c r="L49" i="1"/>
  <c r="AM47" i="1"/>
  <c r="L47" i="1"/>
  <c r="L45" i="1"/>
  <c r="L44" i="1"/>
  <c r="J343" i="2"/>
  <c r="BK375" i="2"/>
  <c r="J310" i="2"/>
  <c r="J110" i="2"/>
  <c r="BK159" i="4"/>
  <c r="J174" i="6"/>
  <c r="BK209" i="6"/>
  <c r="BK108" i="9"/>
  <c r="J111" i="10"/>
  <c r="BK93" i="13"/>
  <c r="J234" i="2"/>
  <c r="BK214" i="2"/>
  <c r="BK188" i="2"/>
  <c r="J153" i="4"/>
  <c r="BK128" i="4"/>
  <c r="BK177" i="6"/>
  <c r="J186" i="6"/>
  <c r="BK102" i="9"/>
  <c r="J102" i="11"/>
  <c r="BK340" i="2"/>
  <c r="J421" i="2"/>
  <c r="J133" i="2"/>
  <c r="BK337" i="2"/>
  <c r="J121" i="4"/>
  <c r="J86" i="5"/>
  <c r="BK180" i="6"/>
  <c r="BK217" i="6"/>
  <c r="BK120" i="9"/>
  <c r="J128" i="12"/>
  <c r="J105" i="13"/>
  <c r="BK89" i="13"/>
  <c r="J243" i="2"/>
  <c r="J116" i="2"/>
  <c r="BK367" i="2"/>
  <c r="BK192" i="2"/>
  <c r="J333" i="2"/>
  <c r="BK234" i="2"/>
  <c r="J146" i="4"/>
  <c r="J116" i="6"/>
  <c r="BK236" i="6"/>
  <c r="BK86" i="7"/>
  <c r="BK124" i="9"/>
  <c r="J120" i="11"/>
  <c r="J108" i="12"/>
  <c r="BK93" i="14"/>
  <c r="BK318" i="2"/>
  <c r="BK393" i="2"/>
  <c r="BK355" i="2"/>
  <c r="BK351" i="2"/>
  <c r="J166" i="4"/>
  <c r="J124" i="4"/>
  <c r="J180" i="6"/>
  <c r="J162" i="6"/>
  <c r="J233" i="6"/>
  <c r="J89" i="8"/>
  <c r="J93" i="9"/>
  <c r="J105" i="11"/>
  <c r="BK128" i="13"/>
  <c r="J117" i="13"/>
  <c r="BK230" i="2"/>
  <c r="BK153" i="2"/>
  <c r="BK329" i="2"/>
  <c r="J204" i="4"/>
  <c r="J95" i="4"/>
  <c r="J89" i="4"/>
  <c r="BK105" i="6"/>
  <c r="J217" i="6"/>
  <c r="J89" i="6"/>
  <c r="J128" i="9"/>
  <c r="J120" i="10"/>
  <c r="BK89" i="11"/>
  <c r="BK128" i="12"/>
  <c r="BK302" i="2"/>
  <c r="BK249" i="2"/>
  <c r="BK246" i="2"/>
  <c r="J237" i="2"/>
  <c r="BK90" i="3"/>
  <c r="BK204" i="4"/>
  <c r="J107" i="4"/>
  <c r="J131" i="6"/>
  <c r="BK189" i="6"/>
  <c r="J95" i="8"/>
  <c r="BK105" i="10"/>
  <c r="BK117" i="12"/>
  <c r="J120" i="13"/>
  <c r="J107" i="2"/>
  <c r="J347" i="2"/>
  <c r="BK272" i="2"/>
  <c r="BK174" i="2"/>
  <c r="J222" i="2"/>
  <c r="J116" i="4"/>
  <c r="BK208" i="4"/>
  <c r="J140" i="4"/>
  <c r="BK116" i="6"/>
  <c r="J155" i="6"/>
  <c r="J177" i="6"/>
  <c r="BK89" i="8"/>
  <c r="BK117" i="10"/>
  <c r="J102" i="10"/>
  <c r="BK89" i="12"/>
  <c r="J111" i="12"/>
  <c r="BK87" i="14"/>
  <c r="J306" i="2"/>
  <c r="J379" i="2"/>
  <c r="BK171" i="2"/>
  <c r="BK222" i="2"/>
  <c r="BK129" i="2"/>
  <c r="J89" i="2"/>
  <c r="J192" i="4"/>
  <c r="J188" i="4"/>
  <c r="BK116" i="4"/>
  <c r="BK162" i="6"/>
  <c r="J128" i="6"/>
  <c r="BK168" i="6"/>
  <c r="J97" i="9"/>
  <c r="J89" i="10"/>
  <c r="J111" i="11"/>
  <c r="BK108" i="12"/>
  <c r="BK105" i="13"/>
  <c r="J240" i="2"/>
  <c r="J264" i="2"/>
  <c r="BK410" i="2"/>
  <c r="J161" i="2"/>
  <c r="J157" i="2"/>
  <c r="J192" i="2"/>
  <c r="BK211" i="4"/>
  <c r="BK196" i="4"/>
  <c r="J213" i="6"/>
  <c r="BK165" i="6"/>
  <c r="BK148" i="6"/>
  <c r="J90" i="7"/>
  <c r="J108" i="9"/>
  <c r="BK97" i="9"/>
  <c r="BK132" i="11"/>
  <c r="BK132" i="12"/>
  <c r="J99" i="14"/>
  <c r="BK157" i="2"/>
  <c r="J424" i="2"/>
  <c r="BK314" i="2"/>
  <c r="BK256" i="2"/>
  <c r="BK347" i="2"/>
  <c r="J167" i="2"/>
  <c r="BK192" i="4"/>
  <c r="BK132" i="4"/>
  <c r="BK243" i="6"/>
  <c r="J199" i="6"/>
  <c r="J148" i="6"/>
  <c r="J102" i="9"/>
  <c r="BK93" i="10"/>
  <c r="J114" i="11"/>
  <c r="BK114" i="13"/>
  <c r="J363" i="2"/>
  <c r="J260" i="2"/>
  <c r="J410" i="2"/>
  <c r="BK323" i="2"/>
  <c r="BK203" i="2"/>
  <c r="BK184" i="4"/>
  <c r="J162" i="4"/>
  <c r="J96" i="6"/>
  <c r="J209" i="6"/>
  <c r="BK90" i="7"/>
  <c r="BK93" i="9"/>
  <c r="BK128" i="11"/>
  <c r="BK105" i="12"/>
  <c r="J96" i="14"/>
  <c r="J298" i="2"/>
  <c r="BK404" i="2"/>
  <c r="BK199" i="2"/>
  <c r="BK240" i="2"/>
  <c r="BK218" i="2"/>
  <c r="J181" i="4"/>
  <c r="J110" i="4"/>
  <c r="BK125" i="6"/>
  <c r="BK213" i="6"/>
  <c r="BK105" i="9"/>
  <c r="BK108" i="11"/>
  <c r="BK132" i="13"/>
  <c r="J249" i="2"/>
  <c r="J177" i="2"/>
  <c r="BK177" i="2"/>
  <c r="J214" i="2"/>
  <c r="BK180" i="2"/>
  <c r="J136" i="4"/>
  <c r="BK153" i="4"/>
  <c r="BK122" i="6"/>
  <c r="J134" i="6"/>
  <c r="BK118" i="8"/>
  <c r="J114" i="10"/>
  <c r="BK120" i="12"/>
  <c r="J93" i="14"/>
  <c r="AS64" i="1"/>
  <c r="BK102" i="6"/>
  <c r="BK89" i="9"/>
  <c r="J108" i="11"/>
  <c r="BK124" i="13"/>
  <c r="J355" i="2"/>
  <c r="J275" i="2"/>
  <c r="J253" i="2"/>
  <c r="BK162" i="4"/>
  <c r="BK131" i="6"/>
  <c r="BK128" i="6"/>
  <c r="J124" i="10"/>
  <c r="J124" i="13"/>
  <c r="BK371" i="2"/>
  <c r="J272" i="2"/>
  <c r="J104" i="2"/>
  <c r="J143" i="4"/>
  <c r="BK89" i="6"/>
  <c r="J101" i="8"/>
  <c r="J108" i="10"/>
  <c r="BK90" i="14"/>
  <c r="BK260" i="2"/>
  <c r="J101" i="4"/>
  <c r="BK186" i="6"/>
  <c r="J98" i="8"/>
  <c r="BK102" i="12"/>
  <c r="J184" i="2"/>
  <c r="J92" i="4"/>
  <c r="BK221" i="6"/>
  <c r="J111" i="8"/>
  <c r="J120" i="12"/>
  <c r="J375" i="2"/>
  <c r="BK107" i="4"/>
  <c r="BK98" i="8"/>
  <c r="J117" i="11"/>
  <c r="J90" i="14"/>
  <c r="BK386" i="2"/>
  <c r="BK113" i="2"/>
  <c r="BK225" i="6"/>
  <c r="BK183" i="6"/>
  <c r="BK108" i="10"/>
  <c r="BK111" i="13"/>
  <c r="BK414" i="2"/>
  <c r="J153" i="2"/>
  <c r="J206" i="2"/>
  <c r="BK121" i="4"/>
  <c r="BK170" i="4"/>
  <c r="J151" i="6"/>
  <c r="J102" i="6"/>
  <c r="J120" i="9"/>
  <c r="BK102" i="11"/>
  <c r="BK93" i="12"/>
  <c r="BK96" i="14"/>
  <c r="J126" i="2"/>
  <c r="BK237" i="2"/>
  <c r="BK196" i="2"/>
  <c r="J174" i="2"/>
  <c r="BK143" i="4"/>
  <c r="J128" i="4"/>
  <c r="J93" i="6"/>
  <c r="J122" i="6"/>
  <c r="BK115" i="8"/>
  <c r="BK114" i="9"/>
  <c r="BK120" i="11"/>
  <c r="BK102" i="13"/>
  <c r="BK85" i="14"/>
  <c r="J323" i="2"/>
  <c r="J393" i="2"/>
  <c r="J137" i="2"/>
  <c r="J359" i="2"/>
  <c r="BK133" i="2"/>
  <c r="BK181" i="4"/>
  <c r="J165" i="6"/>
  <c r="BK203" i="6"/>
  <c r="BK111" i="8"/>
  <c r="J105" i="9"/>
  <c r="J93" i="10"/>
  <c r="J102" i="12"/>
  <c r="J87" i="14"/>
  <c r="BK226" i="2"/>
  <c r="BK359" i="2"/>
  <c r="BK264" i="2"/>
  <c r="BK178" i="4"/>
  <c r="J215" i="4"/>
  <c r="J203" i="6"/>
  <c r="J221" i="6"/>
  <c r="J118" i="8"/>
  <c r="BK132" i="10"/>
  <c r="BK97" i="11"/>
  <c r="J114" i="13"/>
  <c r="BK210" i="2"/>
  <c r="BK149" i="2"/>
  <c r="J278" i="2"/>
  <c r="J196" i="4"/>
  <c r="J113" i="4"/>
  <c r="BK112" i="6"/>
  <c r="J132" i="9"/>
  <c r="BK111" i="12"/>
  <c r="BK92" i="2"/>
  <c r="AS55" i="1"/>
  <c r="BK166" i="4"/>
  <c r="J206" i="6"/>
  <c r="BK124" i="10"/>
  <c r="J108" i="13"/>
  <c r="BK310" i="2"/>
  <c r="J203" i="2"/>
  <c r="BK206" i="2"/>
  <c r="BK95" i="4"/>
  <c r="J112" i="6"/>
  <c r="J114" i="9"/>
  <c r="BK105" i="11"/>
  <c r="J82" i="14"/>
  <c r="J180" i="2"/>
  <c r="J141" i="2"/>
  <c r="BK98" i="4"/>
  <c r="J105" i="8"/>
  <c r="J93" i="11"/>
  <c r="J132" i="13"/>
  <c r="BK379" i="2"/>
  <c r="BK126" i="2"/>
  <c r="BK188" i="4"/>
  <c r="BK145" i="6"/>
  <c r="J196" i="6"/>
  <c r="J128" i="10"/>
  <c r="BK114" i="12"/>
  <c r="BK418" i="2"/>
  <c r="AS58" i="1"/>
  <c r="BK108" i="8"/>
  <c r="BK101" i="2"/>
  <c r="J418" i="2"/>
  <c r="BK167" i="2"/>
  <c r="J184" i="4"/>
  <c r="J189" i="6"/>
  <c r="BK134" i="6"/>
  <c r="BK124" i="12"/>
  <c r="J414" i="2"/>
  <c r="J337" i="2"/>
  <c r="BK122" i="2"/>
  <c r="BK140" i="4"/>
  <c r="J125" i="6"/>
  <c r="J108" i="6"/>
  <c r="BK117" i="11"/>
  <c r="J93" i="13"/>
  <c r="J256" i="2"/>
  <c r="J101" i="2"/>
  <c r="J210" i="2"/>
  <c r="J211" i="4"/>
  <c r="J158" i="6"/>
  <c r="J99" i="6"/>
  <c r="BK117" i="9"/>
  <c r="J114" i="12"/>
  <c r="BK102" i="14"/>
  <c r="BK400" i="2"/>
  <c r="BK363" i="2"/>
  <c r="J132" i="4"/>
  <c r="J171" i="6"/>
  <c r="BK99" i="6"/>
  <c r="J124" i="11"/>
  <c r="BK326" i="2"/>
  <c r="J92" i="2"/>
  <c r="J113" i="2"/>
  <c r="BK146" i="4"/>
  <c r="J225" i="6"/>
  <c r="J124" i="9"/>
  <c r="J102" i="13"/>
  <c r="J98" i="2"/>
  <c r="BK294" i="2"/>
  <c r="J90" i="3"/>
  <c r="J243" i="6"/>
  <c r="BK102" i="10"/>
  <c r="BK89" i="2"/>
  <c r="J367" i="2"/>
  <c r="J156" i="4"/>
  <c r="BK90" i="5"/>
  <c r="BK158" i="6"/>
  <c r="J117" i="10"/>
  <c r="BK117" i="13"/>
  <c r="BK424" i="2"/>
  <c r="BK98" i="2"/>
  <c r="BK104" i="4"/>
  <c r="BK138" i="6"/>
  <c r="J97" i="12"/>
  <c r="BK421" i="2"/>
  <c r="J230" i="2"/>
  <c r="BK107" i="2"/>
  <c r="BK86" i="3"/>
  <c r="J174" i="4"/>
  <c r="BK171" i="6"/>
  <c r="J86" i="7"/>
  <c r="BK111" i="11"/>
  <c r="BK99" i="14"/>
  <c r="J122" i="2"/>
  <c r="BK269" i="2"/>
  <c r="BK145" i="2"/>
  <c r="BK215" i="4"/>
  <c r="J240" i="6"/>
  <c r="BK101" i="8"/>
  <c r="BK89" i="10"/>
  <c r="J102" i="14"/>
  <c r="BK95" i="2"/>
  <c r="BK275" i="2"/>
  <c r="J208" i="4"/>
  <c r="J98" i="4"/>
  <c r="BK155" i="6"/>
  <c r="J192" i="6"/>
  <c r="BK111" i="10"/>
  <c r="J93" i="12"/>
  <c r="BK243" i="2"/>
  <c r="BK110" i="2"/>
  <c r="J159" i="4"/>
  <c r="BK142" i="6"/>
  <c r="BK93" i="6"/>
  <c r="BK128" i="10"/>
  <c r="J294" i="2"/>
  <c r="J351" i="2"/>
  <c r="J218" i="2"/>
  <c r="BK113" i="4"/>
  <c r="BK233" i="6"/>
  <c r="J132" i="10"/>
  <c r="J85" i="14"/>
  <c r="BK141" i="2"/>
  <c r="J200" i="4"/>
  <c r="J138" i="6"/>
  <c r="BK114" i="10"/>
  <c r="BK97" i="13"/>
  <c r="J119" i="2"/>
  <c r="BK298" i="2"/>
  <c r="J150" i="4"/>
  <c r="BK174" i="6"/>
  <c r="J97" i="10"/>
  <c r="J269" i="2"/>
  <c r="J400" i="2"/>
  <c r="J95" i="2"/>
  <c r="J149" i="2"/>
  <c r="BK343" i="2"/>
  <c r="J199" i="2"/>
  <c r="J171" i="2"/>
  <c r="BK200" i="4"/>
  <c r="BK136" i="4"/>
  <c r="BK101" i="4"/>
  <c r="BK196" i="6"/>
  <c r="BK108" i="6"/>
  <c r="BK95" i="8"/>
  <c r="J117" i="9"/>
  <c r="J105" i="10"/>
  <c r="BK124" i="11"/>
  <c r="J124" i="12"/>
  <c r="BK108" i="13"/>
  <c r="J318" i="2"/>
  <c r="J188" i="2"/>
  <c r="J329" i="2"/>
  <c r="BK306" i="2"/>
  <c r="BK104" i="2"/>
  <c r="BK116" i="2"/>
  <c r="J86" i="3"/>
  <c r="BK89" i="4"/>
  <c r="BK92" i="4"/>
  <c r="J168" i="6"/>
  <c r="BK229" i="6"/>
  <c r="J115" i="8"/>
  <c r="J111" i="9"/>
  <c r="J132" i="11"/>
  <c r="J89" i="12"/>
  <c r="J89" i="13"/>
  <c r="BK290" i="2"/>
  <c r="BK161" i="2"/>
  <c r="J386" i="2"/>
  <c r="BK333" i="2"/>
  <c r="BK137" i="2"/>
  <c r="J129" i="2"/>
  <c r="J170" i="4"/>
  <c r="BK174" i="4"/>
  <c r="BK156" i="4"/>
  <c r="J236" i="6"/>
  <c r="J142" i="6"/>
  <c r="J105" i="6"/>
  <c r="J108" i="8"/>
  <c r="J89" i="9"/>
  <c r="BK97" i="10"/>
  <c r="J105" i="12"/>
  <c r="BK120" i="13"/>
  <c r="J286" i="2"/>
  <c r="J145" i="2"/>
  <c r="J404" i="2"/>
  <c r="J314" i="2"/>
  <c r="J226" i="2"/>
  <c r="J178" i="4"/>
  <c r="J104" i="4"/>
  <c r="BK192" i="6"/>
  <c r="BK151" i="6"/>
  <c r="J145" i="6"/>
  <c r="BK105" i="8"/>
  <c r="BK120" i="10"/>
  <c r="BK93" i="11"/>
  <c r="J117" i="12"/>
  <c r="J97" i="13"/>
  <c r="BK184" i="2"/>
  <c r="J196" i="2"/>
  <c r="J282" i="2"/>
  <c r="BK253" i="2"/>
  <c r="J326" i="2"/>
  <c r="BK119" i="2"/>
  <c r="BK124" i="4"/>
  <c r="J90" i="5"/>
  <c r="J183" i="6"/>
  <c r="BK96" i="6"/>
  <c r="BK111" i="9"/>
  <c r="BK114" i="11"/>
  <c r="J97" i="11"/>
  <c r="J128" i="13"/>
  <c r="BK278" i="2"/>
  <c r="J246" i="2"/>
  <c r="J302" i="2"/>
  <c r="BK282" i="2"/>
  <c r="J340" i="2"/>
  <c r="BK110" i="4"/>
  <c r="BK150" i="4"/>
  <c r="BK206" i="6"/>
  <c r="BK240" i="6"/>
  <c r="BK132" i="9"/>
  <c r="J128" i="11"/>
  <c r="J132" i="12"/>
  <c r="J111" i="13"/>
  <c r="BK286" i="2"/>
  <c r="J290" i="2"/>
  <c r="J371" i="2"/>
  <c r="AS61" i="1"/>
  <c r="BK86" i="5"/>
  <c r="J229" i="6"/>
  <c r="BK199" i="6"/>
  <c r="BK128" i="9"/>
  <c r="J89" i="11"/>
  <c r="BK97" i="12"/>
  <c r="BK82" i="14"/>
  <c r="R166" i="2" l="1"/>
  <c r="R165" i="2" s="1"/>
  <c r="R85" i="3"/>
  <c r="P101" i="13"/>
  <c r="P100" i="13" s="1"/>
  <c r="BK166" i="2"/>
  <c r="BK165" i="2"/>
  <c r="J165" i="2" s="1"/>
  <c r="J64" i="2" s="1"/>
  <c r="P322" i="2"/>
  <c r="R177" i="4"/>
  <c r="P202" i="6"/>
  <c r="P85" i="7"/>
  <c r="AU63" i="1"/>
  <c r="T104" i="8"/>
  <c r="T88" i="8" s="1"/>
  <c r="R101" i="9"/>
  <c r="R100" i="9" s="1"/>
  <c r="BK123" i="10"/>
  <c r="J123" i="10" s="1"/>
  <c r="J66" i="10" s="1"/>
  <c r="BK123" i="12"/>
  <c r="J123" i="12"/>
  <c r="J66" i="12"/>
  <c r="T101" i="13"/>
  <c r="T100" i="13" s="1"/>
  <c r="R322" i="2"/>
  <c r="R88" i="2" s="1"/>
  <c r="BK120" i="4"/>
  <c r="J120" i="4" s="1"/>
  <c r="J65" i="4" s="1"/>
  <c r="BK177" i="4"/>
  <c r="J177" i="4"/>
  <c r="J66" i="4" s="1"/>
  <c r="BK85" i="5"/>
  <c r="J85" i="5"/>
  <c r="J63" i="5" s="1"/>
  <c r="T121" i="6"/>
  <c r="T120" i="6" s="1"/>
  <c r="R104" i="8"/>
  <c r="R88" i="8" s="1"/>
  <c r="BK123" i="9"/>
  <c r="J123" i="9" s="1"/>
  <c r="J66" i="9" s="1"/>
  <c r="P101" i="10"/>
  <c r="P100" i="10" s="1"/>
  <c r="R123" i="10"/>
  <c r="T101" i="11"/>
  <c r="T100" i="11"/>
  <c r="R101" i="12"/>
  <c r="R100" i="12" s="1"/>
  <c r="R123" i="12"/>
  <c r="R88" i="12" s="1"/>
  <c r="BK101" i="13"/>
  <c r="BK100" i="13"/>
  <c r="J100" i="13" s="1"/>
  <c r="J64" i="13" s="1"/>
  <c r="P123" i="13"/>
  <c r="P166" i="2"/>
  <c r="P165" i="2" s="1"/>
  <c r="P88" i="2" s="1"/>
  <c r="AU56" i="1" s="1"/>
  <c r="T85" i="3"/>
  <c r="P120" i="4"/>
  <c r="P119" i="4"/>
  <c r="T177" i="4"/>
  <c r="T88" i="4" s="1"/>
  <c r="P85" i="5"/>
  <c r="AU60" i="1" s="1"/>
  <c r="R121" i="6"/>
  <c r="R120" i="6" s="1"/>
  <c r="R85" i="7"/>
  <c r="BK104" i="8"/>
  <c r="J104" i="8"/>
  <c r="J66" i="8"/>
  <c r="P101" i="9"/>
  <c r="P100" i="9" s="1"/>
  <c r="P88" i="9" s="1"/>
  <c r="AU66" i="1" s="1"/>
  <c r="P123" i="9"/>
  <c r="T101" i="10"/>
  <c r="T100" i="10"/>
  <c r="P101" i="11"/>
  <c r="P100" i="11" s="1"/>
  <c r="P123" i="11"/>
  <c r="P88" i="11" s="1"/>
  <c r="AU68" i="1" s="1"/>
  <c r="P123" i="12"/>
  <c r="R123" i="13"/>
  <c r="BK81" i="14"/>
  <c r="J81" i="14"/>
  <c r="J60" i="14" s="1"/>
  <c r="BK322" i="2"/>
  <c r="J322" i="2"/>
  <c r="J66" i="2" s="1"/>
  <c r="P85" i="3"/>
  <c r="AU57" i="1" s="1"/>
  <c r="R120" i="4"/>
  <c r="R119" i="4"/>
  <c r="R88" i="4" s="1"/>
  <c r="R85" i="5"/>
  <c r="BK121" i="6"/>
  <c r="J121" i="6" s="1"/>
  <c r="J65" i="6" s="1"/>
  <c r="T202" i="6"/>
  <c r="BK85" i="7"/>
  <c r="J85" i="7" s="1"/>
  <c r="J63" i="7" s="1"/>
  <c r="BK94" i="8"/>
  <c r="J94" i="8"/>
  <c r="J65" i="8" s="1"/>
  <c r="T94" i="8"/>
  <c r="T93" i="8"/>
  <c r="T123" i="9"/>
  <c r="T88" i="9" s="1"/>
  <c r="R101" i="10"/>
  <c r="R100" i="10" s="1"/>
  <c r="R88" i="10" s="1"/>
  <c r="R101" i="11"/>
  <c r="R100" i="11"/>
  <c r="T123" i="11"/>
  <c r="T101" i="12"/>
  <c r="T100" i="12"/>
  <c r="R101" i="13"/>
  <c r="R100" i="13" s="1"/>
  <c r="R88" i="13" s="1"/>
  <c r="P81" i="14"/>
  <c r="P80" i="14"/>
  <c r="AU71" i="1"/>
  <c r="T166" i="2"/>
  <c r="T165" i="2"/>
  <c r="P177" i="4"/>
  <c r="R202" i="6"/>
  <c r="T85" i="7"/>
  <c r="P94" i="8"/>
  <c r="P93" i="8"/>
  <c r="R94" i="8"/>
  <c r="R93" i="8"/>
  <c r="T101" i="9"/>
  <c r="T100" i="9"/>
  <c r="P123" i="10"/>
  <c r="BK101" i="11"/>
  <c r="J101" i="11"/>
  <c r="J65" i="11"/>
  <c r="BK123" i="11"/>
  <c r="J123" i="11" s="1"/>
  <c r="J66" i="11" s="1"/>
  <c r="P101" i="12"/>
  <c r="P100" i="12" s="1"/>
  <c r="P88" i="12" s="1"/>
  <c r="AU69" i="1" s="1"/>
  <c r="T123" i="12"/>
  <c r="T123" i="13"/>
  <c r="R81" i="14"/>
  <c r="R80" i="14"/>
  <c r="T322" i="2"/>
  <c r="T88" i="2" s="1"/>
  <c r="BK85" i="3"/>
  <c r="J85" i="3" s="1"/>
  <c r="T120" i="4"/>
  <c r="T119" i="4" s="1"/>
  <c r="T85" i="5"/>
  <c r="P121" i="6"/>
  <c r="P120" i="6" s="1"/>
  <c r="P88" i="6" s="1"/>
  <c r="AU62" i="1" s="1"/>
  <c r="BK202" i="6"/>
  <c r="J202" i="6" s="1"/>
  <c r="J66" i="6" s="1"/>
  <c r="P104" i="8"/>
  <c r="BK101" i="9"/>
  <c r="BK100" i="9" s="1"/>
  <c r="J100" i="9" s="1"/>
  <c r="J64" i="9" s="1"/>
  <c r="R123" i="9"/>
  <c r="BK101" i="10"/>
  <c r="J101" i="10" s="1"/>
  <c r="J65" i="10" s="1"/>
  <c r="T123" i="10"/>
  <c r="R123" i="11"/>
  <c r="BK101" i="12"/>
  <c r="BK100" i="12"/>
  <c r="J100" i="12" s="1"/>
  <c r="J64" i="12" s="1"/>
  <c r="BK88" i="12"/>
  <c r="J88" i="12" s="1"/>
  <c r="BK123" i="13"/>
  <c r="J123" i="13"/>
  <c r="J66" i="13" s="1"/>
  <c r="T81" i="14"/>
  <c r="T80" i="14"/>
  <c r="BE85" i="14"/>
  <c r="BE90" i="14"/>
  <c r="J52" i="14"/>
  <c r="J76" i="14"/>
  <c r="BE96" i="14"/>
  <c r="J101" i="13"/>
  <c r="J65" i="13" s="1"/>
  <c r="BE102" i="14"/>
  <c r="BK88" i="13"/>
  <c r="J88" i="13"/>
  <c r="J32" i="13" s="1"/>
  <c r="E70" i="14"/>
  <c r="F77" i="14"/>
  <c r="BE87" i="14"/>
  <c r="BE99" i="14"/>
  <c r="BE82" i="14"/>
  <c r="BE93" i="14"/>
  <c r="J58" i="13"/>
  <c r="BE93" i="13"/>
  <c r="BE102" i="13"/>
  <c r="J56" i="13"/>
  <c r="BE89" i="13"/>
  <c r="BE105" i="13"/>
  <c r="J101" i="12"/>
  <c r="J65" i="12" s="1"/>
  <c r="E50" i="13"/>
  <c r="BE97" i="13"/>
  <c r="BE117" i="13"/>
  <c r="BE120" i="13"/>
  <c r="BE128" i="13"/>
  <c r="BE132" i="13"/>
  <c r="F59" i="13"/>
  <c r="BE111" i="13"/>
  <c r="BE114" i="13"/>
  <c r="BE124" i="13"/>
  <c r="BE108" i="13"/>
  <c r="BE108" i="12"/>
  <c r="BE120" i="12"/>
  <c r="BE97" i="12"/>
  <c r="BE111" i="12"/>
  <c r="BE93" i="12"/>
  <c r="BE102" i="12"/>
  <c r="BE117" i="12"/>
  <c r="J56" i="12"/>
  <c r="J58" i="12"/>
  <c r="E76" i="12"/>
  <c r="F85" i="12"/>
  <c r="BE89" i="12"/>
  <c r="BE114" i="12"/>
  <c r="BE132" i="12"/>
  <c r="BE105" i="12"/>
  <c r="BE124" i="12"/>
  <c r="BE128" i="12"/>
  <c r="BE97" i="11"/>
  <c r="J82" i="11"/>
  <c r="BE102" i="11"/>
  <c r="BE117" i="11"/>
  <c r="BK100" i="10"/>
  <c r="J100" i="10"/>
  <c r="J64" i="10" s="1"/>
  <c r="E50" i="11"/>
  <c r="J58" i="11"/>
  <c r="F85" i="11"/>
  <c r="BE120" i="11"/>
  <c r="BE124" i="11"/>
  <c r="BE111" i="11"/>
  <c r="BE89" i="11"/>
  <c r="BE93" i="11"/>
  <c r="BE108" i="11"/>
  <c r="BE114" i="11"/>
  <c r="BE128" i="11"/>
  <c r="BE132" i="11"/>
  <c r="BE105" i="11"/>
  <c r="J58" i="10"/>
  <c r="BE105" i="10"/>
  <c r="J101" i="9"/>
  <c r="J65" i="9" s="1"/>
  <c r="E50" i="10"/>
  <c r="BE89" i="10"/>
  <c r="J82" i="10"/>
  <c r="BE93" i="10"/>
  <c r="BE117" i="10"/>
  <c r="BE124" i="10"/>
  <c r="BE128" i="10"/>
  <c r="F59" i="10"/>
  <c r="BE97" i="10"/>
  <c r="BE102" i="10"/>
  <c r="BE108" i="10"/>
  <c r="BE111" i="10"/>
  <c r="BE114" i="10"/>
  <c r="BE120" i="10"/>
  <c r="BE132" i="10"/>
  <c r="BE108" i="9"/>
  <c r="E50" i="9"/>
  <c r="F59" i="9"/>
  <c r="BE105" i="9"/>
  <c r="BE114" i="9"/>
  <c r="J58" i="9"/>
  <c r="J82" i="9"/>
  <c r="BE89" i="9"/>
  <c r="BE111" i="9"/>
  <c r="BE117" i="9"/>
  <c r="BE120" i="9"/>
  <c r="BE124" i="9"/>
  <c r="BE93" i="9"/>
  <c r="BE102" i="9"/>
  <c r="BE128" i="9"/>
  <c r="BE132" i="9"/>
  <c r="BE97" i="9"/>
  <c r="F85" i="8"/>
  <c r="BE98" i="8"/>
  <c r="E76" i="8"/>
  <c r="BE118" i="8"/>
  <c r="J56" i="8"/>
  <c r="J58" i="8"/>
  <c r="BE108" i="8"/>
  <c r="BE111" i="8"/>
  <c r="BE105" i="8"/>
  <c r="BE101" i="8"/>
  <c r="BE89" i="8"/>
  <c r="BE95" i="8"/>
  <c r="BE115" i="8"/>
  <c r="J56" i="7"/>
  <c r="J58" i="7"/>
  <c r="E73" i="7"/>
  <c r="BE86" i="7"/>
  <c r="F59" i="7"/>
  <c r="BK120" i="6"/>
  <c r="J120" i="6"/>
  <c r="J64" i="6" s="1"/>
  <c r="BE90" i="7"/>
  <c r="BE105" i="6"/>
  <c r="BE138" i="6"/>
  <c r="BE180" i="6"/>
  <c r="BE196" i="6"/>
  <c r="BE213" i="6"/>
  <c r="BE221" i="6"/>
  <c r="BE225" i="6"/>
  <c r="F59" i="6"/>
  <c r="BE99" i="6"/>
  <c r="BE155" i="6"/>
  <c r="BE189" i="6"/>
  <c r="BE206" i="6"/>
  <c r="BE233" i="6"/>
  <c r="BE236" i="6"/>
  <c r="BE240" i="6"/>
  <c r="E50" i="6"/>
  <c r="BE108" i="6"/>
  <c r="BE125" i="6"/>
  <c r="BE142" i="6"/>
  <c r="BE158" i="6"/>
  <c r="BE162" i="6"/>
  <c r="BE174" i="6"/>
  <c r="BE186" i="6"/>
  <c r="BE203" i="6"/>
  <c r="J58" i="6"/>
  <c r="BE89" i="6"/>
  <c r="BE93" i="6"/>
  <c r="BE116" i="6"/>
  <c r="BE165" i="6"/>
  <c r="BE168" i="6"/>
  <c r="BE192" i="6"/>
  <c r="BE199" i="6"/>
  <c r="J56" i="6"/>
  <c r="BE122" i="6"/>
  <c r="BE128" i="6"/>
  <c r="BE131" i="6"/>
  <c r="BE134" i="6"/>
  <c r="BE148" i="6"/>
  <c r="BE171" i="6"/>
  <c r="BE183" i="6"/>
  <c r="BE243" i="6"/>
  <c r="BE145" i="6"/>
  <c r="BE96" i="6"/>
  <c r="BE102" i="6"/>
  <c r="BE112" i="6"/>
  <c r="BE151" i="6"/>
  <c r="BE177" i="6"/>
  <c r="BE209" i="6"/>
  <c r="BE217" i="6"/>
  <c r="BE229" i="6"/>
  <c r="J56" i="5"/>
  <c r="F82" i="5"/>
  <c r="J81" i="5"/>
  <c r="BE90" i="5"/>
  <c r="E73" i="5"/>
  <c r="BE86" i="5"/>
  <c r="BK119" i="4"/>
  <c r="J119" i="4"/>
  <c r="J64" i="4"/>
  <c r="J82" i="4"/>
  <c r="BE89" i="4"/>
  <c r="BE156" i="4"/>
  <c r="BE162" i="4"/>
  <c r="BE174" i="4"/>
  <c r="BE159" i="4"/>
  <c r="BE200" i="4"/>
  <c r="BE211" i="4"/>
  <c r="E76" i="4"/>
  <c r="BE181" i="4"/>
  <c r="BE204" i="4"/>
  <c r="J84" i="4"/>
  <c r="BE92" i="4"/>
  <c r="BE116" i="4"/>
  <c r="BE121" i="4"/>
  <c r="BE140" i="4"/>
  <c r="BE166" i="4"/>
  <c r="BE178" i="4"/>
  <c r="BE184" i="4"/>
  <c r="BE196" i="4"/>
  <c r="BE215" i="4"/>
  <c r="F59" i="4"/>
  <c r="BE132" i="4"/>
  <c r="BE150" i="4"/>
  <c r="BE153" i="4"/>
  <c r="BE192" i="4"/>
  <c r="BE98" i="4"/>
  <c r="BE101" i="4"/>
  <c r="BE143" i="4"/>
  <c r="BE170" i="4"/>
  <c r="BE188" i="4"/>
  <c r="BE208" i="4"/>
  <c r="BE95" i="4"/>
  <c r="BE104" i="4"/>
  <c r="BE107" i="4"/>
  <c r="BE110" i="4"/>
  <c r="BE113" i="4"/>
  <c r="BE124" i="4"/>
  <c r="BE128" i="4"/>
  <c r="BE136" i="4"/>
  <c r="BE146" i="4"/>
  <c r="J166" i="2"/>
  <c r="J65" i="2"/>
  <c r="E50" i="3"/>
  <c r="J56" i="3"/>
  <c r="J58" i="3"/>
  <c r="F82" i="3"/>
  <c r="BK88" i="2"/>
  <c r="J88" i="2" s="1"/>
  <c r="J63" i="2" s="1"/>
  <c r="BE86" i="3"/>
  <c r="BE90" i="3"/>
  <c r="BE210" i="2"/>
  <c r="BE237" i="2"/>
  <c r="BE272" i="2"/>
  <c r="BE92" i="2"/>
  <c r="BE171" i="2"/>
  <c r="BE203" i="2"/>
  <c r="J56" i="2"/>
  <c r="F85" i="2"/>
  <c r="BE101" i="2"/>
  <c r="BE116" i="2"/>
  <c r="BE133" i="2"/>
  <c r="BE141" i="2"/>
  <c r="BE157" i="2"/>
  <c r="BE177" i="2"/>
  <c r="BE188" i="2"/>
  <c r="BE230" i="2"/>
  <c r="BE234" i="2"/>
  <c r="BE249" i="2"/>
  <c r="BE290" i="2"/>
  <c r="BE306" i="2"/>
  <c r="BE310" i="2"/>
  <c r="BE329" i="2"/>
  <c r="BE145" i="2"/>
  <c r="BE149" i="2"/>
  <c r="BE153" i="2"/>
  <c r="BE161" i="2"/>
  <c r="BE174" i="2"/>
  <c r="BE218" i="2"/>
  <c r="BE246" i="2"/>
  <c r="BE260" i="2"/>
  <c r="BE298" i="2"/>
  <c r="BE318" i="2"/>
  <c r="BE333" i="2"/>
  <c r="BE347" i="2"/>
  <c r="BE355" i="2"/>
  <c r="BE363" i="2"/>
  <c r="E50" i="2"/>
  <c r="J58" i="2"/>
  <c r="BE89" i="2"/>
  <c r="BE98" i="2"/>
  <c r="BE107" i="2"/>
  <c r="BE122" i="2"/>
  <c r="BE167" i="2"/>
  <c r="BE192" i="2"/>
  <c r="BE196" i="2"/>
  <c r="BE222" i="2"/>
  <c r="BE240" i="2"/>
  <c r="BE243" i="2"/>
  <c r="BE264" i="2"/>
  <c r="BE269" i="2"/>
  <c r="BE278" i="2"/>
  <c r="BE286" i="2"/>
  <c r="BE323" i="2"/>
  <c r="BE367" i="2"/>
  <c r="BE371" i="2"/>
  <c r="BE375" i="2"/>
  <c r="BE379" i="2"/>
  <c r="BE386" i="2"/>
  <c r="BE393" i="2"/>
  <c r="BE400" i="2"/>
  <c r="BE404" i="2"/>
  <c r="BE410" i="2"/>
  <c r="BE414" i="2"/>
  <c r="BE418" i="2"/>
  <c r="BE421" i="2"/>
  <c r="BE424" i="2"/>
  <c r="BE110" i="2"/>
  <c r="BE113" i="2"/>
  <c r="BE119" i="2"/>
  <c r="BE129" i="2"/>
  <c r="BE180" i="2"/>
  <c r="BE184" i="2"/>
  <c r="BE206" i="2"/>
  <c r="BE214" i="2"/>
  <c r="BE226" i="2"/>
  <c r="BE253" i="2"/>
  <c r="BE294" i="2"/>
  <c r="BE302" i="2"/>
  <c r="BE326" i="2"/>
  <c r="BE340" i="2"/>
  <c r="BE351" i="2"/>
  <c r="BE95" i="2"/>
  <c r="BE104" i="2"/>
  <c r="BE126" i="2"/>
  <c r="BE137" i="2"/>
  <c r="BE199" i="2"/>
  <c r="BE256" i="2"/>
  <c r="BE275" i="2"/>
  <c r="BE282" i="2"/>
  <c r="BE314" i="2"/>
  <c r="BE337" i="2"/>
  <c r="BE343" i="2"/>
  <c r="BE359" i="2"/>
  <c r="F36" i="11"/>
  <c r="BA68" i="1" s="1"/>
  <c r="F39" i="13"/>
  <c r="BD70" i="1"/>
  <c r="F36" i="10"/>
  <c r="BA67" i="1"/>
  <c r="F35" i="14"/>
  <c r="BB71" i="1" s="1"/>
  <c r="F36" i="5"/>
  <c r="BA60" i="1" s="1"/>
  <c r="F37" i="6"/>
  <c r="BB62" i="1" s="1"/>
  <c r="J36" i="2"/>
  <c r="AW56" i="1"/>
  <c r="F38" i="2"/>
  <c r="BC56" i="1" s="1"/>
  <c r="F39" i="11"/>
  <c r="BD68" i="1" s="1"/>
  <c r="F38" i="12"/>
  <c r="BC69" i="1" s="1"/>
  <c r="F39" i="8"/>
  <c r="BD65" i="1"/>
  <c r="F37" i="3"/>
  <c r="BB57" i="1" s="1"/>
  <c r="F39" i="10"/>
  <c r="BD67" i="1" s="1"/>
  <c r="F39" i="5"/>
  <c r="BD60" i="1" s="1"/>
  <c r="F37" i="12"/>
  <c r="BB69" i="1"/>
  <c r="AS54" i="1"/>
  <c r="F36" i="3"/>
  <c r="BA57" i="1" s="1"/>
  <c r="F37" i="10"/>
  <c r="BB67" i="1"/>
  <c r="J36" i="11"/>
  <c r="AW68" i="1"/>
  <c r="J36" i="6"/>
  <c r="AW62" i="1" s="1"/>
  <c r="F38" i="5"/>
  <c r="BC60" i="1" s="1"/>
  <c r="F37" i="7"/>
  <c r="BB63" i="1" s="1"/>
  <c r="F38" i="8"/>
  <c r="BC65" i="1"/>
  <c r="F39" i="9"/>
  <c r="BD66" i="1" s="1"/>
  <c r="J34" i="14"/>
  <c r="AW71" i="1" s="1"/>
  <c r="F36" i="8"/>
  <c r="BA65" i="1" s="1"/>
  <c r="F39" i="4"/>
  <c r="BD59" i="1"/>
  <c r="J36" i="3"/>
  <c r="AW57" i="1" s="1"/>
  <c r="F37" i="9"/>
  <c r="BB66" i="1" s="1"/>
  <c r="F38" i="10"/>
  <c r="BC67" i="1" s="1"/>
  <c r="F36" i="12"/>
  <c r="BA69" i="1"/>
  <c r="F38" i="7"/>
  <c r="BC63" i="1" s="1"/>
  <c r="F37" i="8"/>
  <c r="BB65" i="1"/>
  <c r="F39" i="6"/>
  <c r="BD62" i="1"/>
  <c r="F36" i="7"/>
  <c r="BA63" i="1" s="1"/>
  <c r="F37" i="13"/>
  <c r="BB70" i="1"/>
  <c r="J36" i="9"/>
  <c r="AW66" i="1"/>
  <c r="J36" i="4"/>
  <c r="AW59" i="1"/>
  <c r="F36" i="4"/>
  <c r="BA59" i="1" s="1"/>
  <c r="F37" i="11"/>
  <c r="BB68" i="1"/>
  <c r="J36" i="8"/>
  <c r="AW65" i="1"/>
  <c r="F38" i="4"/>
  <c r="BC59" i="1"/>
  <c r="F36" i="14"/>
  <c r="BC71" i="1" s="1"/>
  <c r="F38" i="11"/>
  <c r="BC68" i="1" s="1"/>
  <c r="J36" i="7"/>
  <c r="AW63" i="1" s="1"/>
  <c r="F39" i="3"/>
  <c r="BD57" i="1" s="1"/>
  <c r="F38" i="3"/>
  <c r="BC57" i="1" s="1"/>
  <c r="J36" i="5"/>
  <c r="AW60" i="1" s="1"/>
  <c r="F37" i="2"/>
  <c r="BB56" i="1"/>
  <c r="J36" i="10"/>
  <c r="AW67" i="1" s="1"/>
  <c r="F36" i="2"/>
  <c r="BA56" i="1"/>
  <c r="F38" i="9"/>
  <c r="BC66" i="1"/>
  <c r="F38" i="6"/>
  <c r="BC62" i="1"/>
  <c r="F38" i="13"/>
  <c r="BC70" i="1" s="1"/>
  <c r="F39" i="2"/>
  <c r="BD56" i="1"/>
  <c r="F39" i="12"/>
  <c r="BD69" i="1"/>
  <c r="J36" i="12"/>
  <c r="AW69" i="1"/>
  <c r="F37" i="5"/>
  <c r="BB60" i="1" s="1"/>
  <c r="F36" i="6"/>
  <c r="BA62" i="1" s="1"/>
  <c r="F37" i="14"/>
  <c r="BD71" i="1"/>
  <c r="J36" i="13"/>
  <c r="AW70" i="1"/>
  <c r="F34" i="14"/>
  <c r="BA71" i="1" s="1"/>
  <c r="F39" i="7"/>
  <c r="BD63" i="1" s="1"/>
  <c r="F36" i="9"/>
  <c r="BA66" i="1"/>
  <c r="F36" i="13"/>
  <c r="BA70" i="1"/>
  <c r="F37" i="4"/>
  <c r="BB59" i="1" s="1"/>
  <c r="J32" i="5" l="1"/>
  <c r="J63" i="3"/>
  <c r="J32" i="3"/>
  <c r="J63" i="12"/>
  <c r="J32" i="12"/>
  <c r="BK88" i="9"/>
  <c r="J88" i="9" s="1"/>
  <c r="J32" i="9" s="1"/>
  <c r="J32" i="7"/>
  <c r="AG63" i="1" s="1"/>
  <c r="P88" i="8"/>
  <c r="AU65" i="1" s="1"/>
  <c r="R88" i="6"/>
  <c r="T88" i="11"/>
  <c r="R88" i="11"/>
  <c r="T88" i="10"/>
  <c r="P88" i="4"/>
  <c r="AU59" i="1" s="1"/>
  <c r="AU58" i="1" s="1"/>
  <c r="T88" i="6"/>
  <c r="R88" i="9"/>
  <c r="T88" i="12"/>
  <c r="P88" i="13"/>
  <c r="AU70" i="1" s="1"/>
  <c r="P88" i="10"/>
  <c r="AU67" i="1"/>
  <c r="T88" i="13"/>
  <c r="AG69" i="1"/>
  <c r="BK80" i="14"/>
  <c r="J80" i="14"/>
  <c r="J59" i="14"/>
  <c r="BK93" i="8"/>
  <c r="J93" i="8"/>
  <c r="J64" i="8"/>
  <c r="BK100" i="11"/>
  <c r="J100" i="11"/>
  <c r="J64" i="11" s="1"/>
  <c r="AG70" i="1"/>
  <c r="J63" i="13"/>
  <c r="BK88" i="10"/>
  <c r="J88" i="10"/>
  <c r="J63" i="10"/>
  <c r="AG66" i="1"/>
  <c r="J63" i="9"/>
  <c r="BK88" i="6"/>
  <c r="J88" i="6"/>
  <c r="J32" i="6" s="1"/>
  <c r="AG62" i="1" s="1"/>
  <c r="AG60" i="1"/>
  <c r="AG58" i="1" s="1"/>
  <c r="BK88" i="4"/>
  <c r="J88" i="4"/>
  <c r="AG57" i="1"/>
  <c r="AU55" i="1"/>
  <c r="BC58" i="1"/>
  <c r="AY58" i="1"/>
  <c r="BB64" i="1"/>
  <c r="AX64" i="1" s="1"/>
  <c r="AU61" i="1"/>
  <c r="J32" i="4"/>
  <c r="AG59" i="1"/>
  <c r="BD58" i="1"/>
  <c r="J35" i="11"/>
  <c r="AV68" i="1"/>
  <c r="AT68" i="1" s="1"/>
  <c r="BB55" i="1"/>
  <c r="AX55" i="1" s="1"/>
  <c r="BC55" i="1"/>
  <c r="BB58" i="1"/>
  <c r="AX58" i="1" s="1"/>
  <c r="BD61" i="1"/>
  <c r="BB61" i="1"/>
  <c r="AX61" i="1" s="1"/>
  <c r="F35" i="8"/>
  <c r="AZ65" i="1" s="1"/>
  <c r="J35" i="13"/>
  <c r="AV70" i="1"/>
  <c r="AT70" i="1" s="1"/>
  <c r="BD55" i="1"/>
  <c r="BA55" i="1"/>
  <c r="AW55" i="1" s="1"/>
  <c r="F35" i="4"/>
  <c r="AZ59" i="1"/>
  <c r="F35" i="13"/>
  <c r="AZ70" i="1" s="1"/>
  <c r="F35" i="11"/>
  <c r="AZ68" i="1" s="1"/>
  <c r="BA64" i="1"/>
  <c r="AW64" i="1"/>
  <c r="J35" i="5"/>
  <c r="AV60" i="1" s="1"/>
  <c r="AT60" i="1" s="1"/>
  <c r="AN60" i="1" s="1"/>
  <c r="J35" i="7"/>
  <c r="AV63" i="1" s="1"/>
  <c r="AT63" i="1" s="1"/>
  <c r="J35" i="10"/>
  <c r="AV67" i="1"/>
  <c r="AT67" i="1"/>
  <c r="J33" i="14"/>
  <c r="AV71" i="1"/>
  <c r="AT71" i="1" s="1"/>
  <c r="F35" i="2"/>
  <c r="AZ56" i="1"/>
  <c r="F33" i="14"/>
  <c r="AZ71" i="1"/>
  <c r="J35" i="3"/>
  <c r="AV57" i="1" s="1"/>
  <c r="AT57" i="1" s="1"/>
  <c r="AN57" i="1" s="1"/>
  <c r="F35" i="5"/>
  <c r="AZ60" i="1"/>
  <c r="F35" i="7"/>
  <c r="AZ63" i="1"/>
  <c r="F35" i="12"/>
  <c r="AZ69" i="1" s="1"/>
  <c r="BD64" i="1"/>
  <c r="F35" i="3"/>
  <c r="AZ57" i="1" s="1"/>
  <c r="F35" i="6"/>
  <c r="AZ62" i="1" s="1"/>
  <c r="J35" i="12"/>
  <c r="AV69" i="1"/>
  <c r="AT69" i="1" s="1"/>
  <c r="F35" i="10"/>
  <c r="AZ67" i="1"/>
  <c r="BC64" i="1"/>
  <c r="AY64" i="1" s="1"/>
  <c r="J35" i="2"/>
  <c r="AV56" i="1"/>
  <c r="AT56" i="1" s="1"/>
  <c r="J32" i="2"/>
  <c r="AG56" i="1" s="1"/>
  <c r="AG55" i="1" s="1"/>
  <c r="BA58" i="1"/>
  <c r="AW58" i="1" s="1"/>
  <c r="BA61" i="1"/>
  <c r="AW61" i="1"/>
  <c r="J35" i="8"/>
  <c r="AV65" i="1"/>
  <c r="AT65" i="1" s="1"/>
  <c r="J35" i="9"/>
  <c r="AV66" i="1"/>
  <c r="AT66" i="1" s="1"/>
  <c r="AN66" i="1" s="1"/>
  <c r="J35" i="6"/>
  <c r="AV62" i="1" s="1"/>
  <c r="AT62" i="1" s="1"/>
  <c r="F35" i="9"/>
  <c r="AZ66" i="1"/>
  <c r="BC61" i="1"/>
  <c r="AY61" i="1"/>
  <c r="J35" i="4"/>
  <c r="AV59" i="1" s="1"/>
  <c r="AT59" i="1" s="1"/>
  <c r="AG61" i="1" l="1"/>
  <c r="AN63" i="1"/>
  <c r="AN70" i="1"/>
  <c r="AN69" i="1"/>
  <c r="BK88" i="11"/>
  <c r="J88" i="11"/>
  <c r="J63" i="11"/>
  <c r="BK88" i="8"/>
  <c r="J88" i="8" s="1"/>
  <c r="J32" i="8" s="1"/>
  <c r="AG65" i="1" s="1"/>
  <c r="J41" i="13"/>
  <c r="J41" i="12"/>
  <c r="J41" i="9"/>
  <c r="AN62" i="1"/>
  <c r="J63" i="6"/>
  <c r="J41" i="7"/>
  <c r="J41" i="6"/>
  <c r="AN59" i="1"/>
  <c r="J63" i="4"/>
  <c r="J41" i="5"/>
  <c r="J41" i="4"/>
  <c r="AN56" i="1"/>
  <c r="J41" i="3"/>
  <c r="J41" i="2"/>
  <c r="BC54" i="1"/>
  <c r="AY54" i="1" s="1"/>
  <c r="AZ61" i="1"/>
  <c r="AV61" i="1" s="1"/>
  <c r="AT61" i="1" s="1"/>
  <c r="AN61" i="1" s="1"/>
  <c r="AU64" i="1"/>
  <c r="AY55" i="1"/>
  <c r="J30" i="14"/>
  <c r="AG71" i="1"/>
  <c r="J32" i="10"/>
  <c r="AG67" i="1"/>
  <c r="AZ58" i="1"/>
  <c r="AV58" i="1" s="1"/>
  <c r="AT58" i="1" s="1"/>
  <c r="AN58" i="1" s="1"/>
  <c r="AZ64" i="1"/>
  <c r="AV64" i="1"/>
  <c r="AT64" i="1" s="1"/>
  <c r="BA54" i="1"/>
  <c r="AW54" i="1" s="1"/>
  <c r="AK30" i="1" s="1"/>
  <c r="BD54" i="1"/>
  <c r="W33" i="1" s="1"/>
  <c r="BB54" i="1"/>
  <c r="W31" i="1" s="1"/>
  <c r="AZ55" i="1"/>
  <c r="AV55" i="1" s="1"/>
  <c r="AT55" i="1" s="1"/>
  <c r="AN55" i="1" s="1"/>
  <c r="J39" i="14" l="1"/>
  <c r="J41" i="8"/>
  <c r="J63" i="8"/>
  <c r="J41" i="10"/>
  <c r="AN67" i="1"/>
  <c r="AN71" i="1"/>
  <c r="AN65" i="1"/>
  <c r="AU54" i="1"/>
  <c r="AX54" i="1"/>
  <c r="AZ54" i="1"/>
  <c r="AV54" i="1" s="1"/>
  <c r="AK29" i="1" s="1"/>
  <c r="J32" i="11"/>
  <c r="AG68" i="1" s="1"/>
  <c r="AG64" i="1" s="1"/>
  <c r="AG54" i="1" s="1"/>
  <c r="AK26" i="1" s="1"/>
  <c r="W32" i="1"/>
  <c r="W30" i="1"/>
  <c r="AN64" i="1" l="1"/>
  <c r="J41" i="11"/>
  <c r="AN68" i="1"/>
  <c r="AK35" i="1"/>
  <c r="AT54" i="1"/>
  <c r="W29" i="1"/>
  <c r="AN54" i="1" l="1"/>
</calcChain>
</file>

<file path=xl/comments1.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0"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2.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0"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3.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0"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<sst xmlns="http://schemas.openxmlformats.org/spreadsheetml/2006/main" count="9814" uniqueCount="1202">
  <si>
    <t>Export Komplet</t>
  </si>
  <si>
    <t>VZ</t>
  </si>
  <si>
    <t>2.0</t>
  </si>
  <si>
    <t>ZAMOK</t>
  </si>
  <si>
    <t>False</t>
  </si>
  <si>
    <t>{f2091b5e-e973-41ce-95a4-1f571ee8637b}</t>
  </si>
  <si>
    <t>0,01</t>
  </si>
  <si>
    <t>21</t>
  </si>
  <si>
    <t>15</t>
  </si>
  <si>
    <t>REKAPITULACE STAVBY</t>
  </si>
  <si>
    <t>v ---  níže se nacházejí doplnkové a pomocné údaje k sestavám  --- v</t>
  </si>
  <si>
    <t>Návod na vyplnění</t>
  </si>
  <si>
    <t>0,001</t>
  </si>
  <si>
    <t>Kód:</t>
  </si>
  <si>
    <t>65423056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</si>
  <si>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</si>
  <si>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</si>
  <si>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N. Pec - H. Planá</t>
  </si>
  <si>
    <t>KSO:</t>
  </si>
  <si>
    <t>824 2</t>
  </si>
  <si>
    <t>CC-CZ:</t>
  </si>
  <si>
    <t>212</t>
  </si>
  <si>
    <t>Místo:</t>
  </si>
  <si>
    <t>trať 194 dle JŘ, TÚ H. Planá - Nová Pec</t>
  </si>
  <si>
    <t>Datum:</t>
  </si>
  <si>
    <t>20. 6. 2023</t>
  </si>
  <si>
    <t>Zadavatel:</t>
  </si>
  <si>
    <t>IČ:</t>
  </si>
  <si>
    <t>70994234</t>
  </si>
  <si>
    <t xml:space="preserve">Správa železnic, státní organizace, OŘ Plzeň </t>
  </si>
  <si>
    <t>DIČ:</t>
  </si>
  <si>
    <t>CZ70994234</t>
  </si>
  <si>
    <t>Uchazeč:</t>
  </si>
  <si>
    <t>Vyplň údaj</t>
  </si>
  <si>
    <t>Projektant:</t>
  </si>
  <si>
    <t/>
  </si>
  <si>
    <t xml:space="preserve"> </t>
  </si>
  <si>
    <t>True</t>
  </si>
  <si>
    <t>Zpracovatel:</t>
  </si>
  <si>
    <t>Libor Brabenec</t>
  </si>
  <si>
    <t>Poznámka:</t>
  </si>
  <si>
    <t>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</si>
  <si>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</si>
  <si>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</si>
  <si>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</si>
  <si>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</si>
  <si>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</si>
  <si>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</si>
  <si>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</si>
  <si>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</si>
  <si>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</si>
  <si>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</si>
  <si>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</si>
  <si>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</si>
  <si>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</si>
  <si>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</si>
  <si>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</si>
  <si>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</si>
  <si>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</si>
  <si>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</si>
  <si>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</si>
  <si>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</si>
  <si>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</si>
  <si>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</si>
  <si>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</si>
  <si>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</si>
  <si>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</si>
  <si>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</si>
  <si>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</si>
  <si>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</si>
  <si>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</si>
  <si>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</si>
  <si>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</si>
  <si>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</si>
  <si>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</si>
  <si>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</si>
  <si>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</si>
  <si>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</si>
  <si>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</si>
  <si>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</si>
  <si>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t>
  </si>
  <si>
    <t>TSO koleje v km 65,510 - 68,601, 68,675 - 70,017, oprava odvodnění P1645</t>
  </si>
  <si>
    <t>STA</t>
  </si>
  <si>
    <t>1</t>
  </si>
  <si>
    <t>{17c49d7c-1206-4134-ab83-e403d5ed6db7}</t>
  </si>
  <si>
    <t>2</t>
  </si>
  <si>
    <t>/</t>
  </si>
  <si>
    <t>SO 1.1</t>
  </si>
  <si>
    <t>Železniční svršek</t>
  </si>
  <si>
    <t>Soupis</t>
  </si>
  <si>
    <t>{75d805a6-3325-48cd-a9af-06131121b47a}</t>
  </si>
  <si>
    <t>SO 1.2</t>
  </si>
  <si>
    <t>Materiál a práce zadavatele -  NEOCEŇOVAT !</t>
  </si>
  <si>
    <t>{ff66064b-8885-43ba-832d-8964b4a9cded}</t>
  </si>
  <si>
    <t>SO 2</t>
  </si>
  <si>
    <t>Výměna podkladnic, oprava P1643 km 64,330</t>
  </si>
  <si>
    <t>{a73c9b1d-bb06-4329-84e1-07ee07f55348}</t>
  </si>
  <si>
    <t>SO 2.1</t>
  </si>
  <si>
    <t>{cfb5545d-7337-413d-b0f5-6f20a4bf3a48}</t>
  </si>
  <si>
    <t>SO 2.2</t>
  </si>
  <si>
    <t>{6537008c-59b2-483b-9cbd-cef577593a91}</t>
  </si>
  <si>
    <t>SO 3</t>
  </si>
  <si>
    <t>Oprava P1644 km 65,120</t>
  </si>
  <si>
    <t>{4e00adfd-5010-4b99-9ce7-74cc65f7019c}</t>
  </si>
  <si>
    <t>SO 3.1</t>
  </si>
  <si>
    <t>{44964259-b806-4060-b4f7-0f5c9cc8586d}</t>
  </si>
  <si>
    <t>SO 3.2</t>
  </si>
  <si>
    <t>{7e1d7a98-244f-4606-8247-34f831c93ea2}</t>
  </si>
  <si>
    <t>SO 4</t>
  </si>
  <si>
    <t>Následné podbití</t>
  </si>
  <si>
    <t>{055f6015-87a0-4dcc-90b2-68ebbb54b01b}</t>
  </si>
  <si>
    <t>SO 4.1</t>
  </si>
  <si>
    <t>Železniční svršek - následné podbití</t>
  </si>
  <si>
    <t>{df7916f5-08d2-4839-bfcf-a306963556a8}</t>
  </si>
  <si>
    <t>SO 4.2</t>
  </si>
  <si>
    <t>P1645 v km 65,730 - následné podbití</t>
  </si>
  <si>
    <t>{d79a63bf-1232-4d29-8db6-42c3bee0e8cb}</t>
  </si>
  <si>
    <t>SO 4.3</t>
  </si>
  <si>
    <t>P1646 v km 67,265 - následné podbití</t>
  </si>
  <si>
    <t>{8bbf1490-3f54-41b7-9422-37f97a2f0f5f}</t>
  </si>
  <si>
    <t>SO 4.4</t>
  </si>
  <si>
    <t>P1647 v km 67,712 - následné podbití</t>
  </si>
  <si>
    <t>{e1f4a51e-4a48-46f7-b0bd-5e3e91544289}</t>
  </si>
  <si>
    <t>SO 4.5</t>
  </si>
  <si>
    <t>P1643 v km 64,330 - následné podbití</t>
  </si>
  <si>
    <t>{e9218f29-4638-4dcb-968b-dec1fb48cde6}</t>
  </si>
  <si>
    <t>SO 4.6</t>
  </si>
  <si>
    <t>P1644 v km 65,120 - následné podbití</t>
  </si>
  <si>
    <t>{01f0017e-583c-41b3-bcbf-7e481867d95b}</t>
  </si>
  <si>
    <t>VON</t>
  </si>
  <si>
    <t>Vedlejší a ostatní náklady</t>
  </si>
  <si>
    <t>{4b1084d1-4dad-4bac-9fea-989fa39906e1}</t>
  </si>
  <si>
    <t>KRYCÍ LIST SOUPISU PRACÍ</t>
  </si>
  <si>
    <t>Objekt:</t>
  </si>
  <si>
    <t>SO 1 - TSO koleje v km 65,510 - 68,601, 68,675 - 70,017, oprava odvodnění P1645</t>
  </si>
  <si>
    <t>Soupis:</t>
  </si>
  <si>
    <t>SO 1.1 - Železniční svršek</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</si>
  <si>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</si>
  <si>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</si>
  <si>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</si>
  <si>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</si>
  <si>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</si>
  <si>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</si>
  <si>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</si>
  <si>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</si>
  <si>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</si>
  <si>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</si>
  <si>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</si>
  <si>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</si>
  <si>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</si>
  <si>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</si>
  <si>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</si>
  <si>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</si>
  <si>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</si>
  <si>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</si>
  <si>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</si>
  <si>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</si>
  <si>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</si>
  <si>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5958128005</t>
  </si>
  <si>
    <t>Komplety Skl 24 (šroub RS 0, matice M 22, podložka Uls 6)</t>
  </si>
  <si>
    <t>kus</t>
  </si>
  <si>
    <t>8</t>
  </si>
  <si>
    <t>ROZPOCET</t>
  </si>
  <si>
    <t>4</t>
  </si>
  <si>
    <t>1436004370</t>
  </si>
  <si>
    <t>PP</t>
  </si>
  <si>
    <t>VV</t>
  </si>
  <si>
    <t>6565*4</t>
  </si>
  <si>
    <t>5958125005</t>
  </si>
  <si>
    <t>Komplety s antikorozní úpravou Skl 24 (svěrka Skl24, šroub RS0, matice M22, podložka Uls6)</t>
  </si>
  <si>
    <t>1542642990</t>
  </si>
  <si>
    <t>33*4</t>
  </si>
  <si>
    <t>3</t>
  </si>
  <si>
    <t>5958158020</t>
  </si>
  <si>
    <t>Podložka pryžová pod patu kolejnice R65 183/151/6</t>
  </si>
  <si>
    <t>-766379044</t>
  </si>
  <si>
    <t>6424*2</t>
  </si>
  <si>
    <t>5958158005</t>
  </si>
  <si>
    <t>Podložka pryžová pod patu kolejnice S49 183/126/6</t>
  </si>
  <si>
    <t>-1680551684</t>
  </si>
  <si>
    <t>186*2</t>
  </si>
  <si>
    <t>5</t>
  </si>
  <si>
    <t>5957101050</t>
  </si>
  <si>
    <t>Kolejnice třídy R260 tv. 49 E1 délky 25,000 m</t>
  </si>
  <si>
    <t>-1923938855</t>
  </si>
  <si>
    <t>10*1</t>
  </si>
  <si>
    <t>6</t>
  </si>
  <si>
    <t>5958140000</t>
  </si>
  <si>
    <t>Podkladnice žebrová tv. S4</t>
  </si>
  <si>
    <t>-1816809134</t>
  </si>
  <si>
    <t>7</t>
  </si>
  <si>
    <t>5960101010</t>
  </si>
  <si>
    <t>Pražcové kotvy TDHB pro pražec betonový SB 6</t>
  </si>
  <si>
    <t>1926706817</t>
  </si>
  <si>
    <t>62*1</t>
  </si>
  <si>
    <t>5960101040</t>
  </si>
  <si>
    <t>Pražcové kotvy TDHB pro pražec dřevěný</t>
  </si>
  <si>
    <t>1552843876</t>
  </si>
  <si>
    <t>12*1</t>
  </si>
  <si>
    <t>9</t>
  </si>
  <si>
    <t>5963146025</t>
  </si>
  <si>
    <t>Asfaltový beton ACP 22S 50/70 hrubozrnný podkladní vrstva</t>
  </si>
  <si>
    <t>t</t>
  </si>
  <si>
    <t>-1196543705</t>
  </si>
  <si>
    <t>((4,5*2,5)+(5*5,5)+(3,7*2,0) +(3,5*3,0)+(3,5*3,7)+(3,7*2,3) )*0,06*2,2</t>
  </si>
  <si>
    <t>10</t>
  </si>
  <si>
    <t>5963146000</t>
  </si>
  <si>
    <t>Asfaltový beton ACO 11S 50/70 střednězrnný-obrusná vrstva</t>
  </si>
  <si>
    <t>236515746</t>
  </si>
  <si>
    <t>((4,5*2,5)+(5*5,5)+(3,7*2,0) +(3,5*3,0)+(3,5*3,7)+(3,7*2,3) )*0,05*2,2</t>
  </si>
  <si>
    <t>11</t>
  </si>
  <si>
    <t>5963152000</t>
  </si>
  <si>
    <t>Asfaltová zálivka pro trhliny a spáry</t>
  </si>
  <si>
    <t>kg</t>
  </si>
  <si>
    <t>-1087615208</t>
  </si>
  <si>
    <t>12</t>
  </si>
  <si>
    <t>5955101000</t>
  </si>
  <si>
    <t>Kamenivo drcené štěrk frakce 31,5/63 třídy BI</t>
  </si>
  <si>
    <t>-2119450807</t>
  </si>
  <si>
    <t>P</t>
  </si>
  <si>
    <t>Poznámka k položce:_x000D_
 112 vozů (vč. přejezdů)</t>
  </si>
  <si>
    <t>112*36*1,5</t>
  </si>
  <si>
    <t>13</t>
  </si>
  <si>
    <t>5955101020</t>
  </si>
  <si>
    <t>Kamenivo drcené štěrkodrť frakce 0/32</t>
  </si>
  <si>
    <t>419052650</t>
  </si>
  <si>
    <t>3*1,7</t>
  </si>
  <si>
    <t>14</t>
  </si>
  <si>
    <t>28617286-R</t>
  </si>
  <si>
    <t>trubka kanalizační PP korugovaná se zesílenou stěnou DN 400x6000mm SN12</t>
  </si>
  <si>
    <t>m</t>
  </si>
  <si>
    <t>160762475</t>
  </si>
  <si>
    <t>Poznámka k položce:_x000D_
Propustek u P1645 v km 65,730</t>
  </si>
  <si>
    <t>6*1</t>
  </si>
  <si>
    <t>5964161015</t>
  </si>
  <si>
    <t>Beton lehce zhutnitelný C 20/25;XC2 vyhovuje i XC1 F5 2 365 2 862</t>
  </si>
  <si>
    <t>m3</t>
  </si>
  <si>
    <t>-1105219296</t>
  </si>
  <si>
    <t>5*1 " Propustek u P1645 v km 65,730</t>
  </si>
  <si>
    <t>16</t>
  </si>
  <si>
    <t>5964104005</t>
  </si>
  <si>
    <t>Kanalizační díly plastové trubka hladká DN 200</t>
  </si>
  <si>
    <t>-1940288437</t>
  </si>
  <si>
    <t>Poznámka k položce:_x000D_
pro 33  ks ZAJIŠŤOVACÍCH ZNAČEK (0,5 m pro 1 ks ZZ)</t>
  </si>
  <si>
    <t>33*0,5</t>
  </si>
  <si>
    <t>17</t>
  </si>
  <si>
    <t>13021017-R</t>
  </si>
  <si>
    <t>tyč ocelová kruhová žebírková DIN 488 jakost B500B (10 505) výztuž do betonu D 20mm</t>
  </si>
  <si>
    <t>1252959421</t>
  </si>
  <si>
    <t>Poznámka k položce:_x000D_
pro 33 ks ZAJIŠŤOVACÍCH ZNAČEK (1,5 m pro 1 kus ZZ)_x000D__x000D_
hmotnost 2,46 kg / 1 m</t>
  </si>
  <si>
    <t>33*1,5*0,00246</t>
  </si>
  <si>
    <t>18</t>
  </si>
  <si>
    <t>713563944</t>
  </si>
  <si>
    <t xml:space="preserve">Poznámka k položce:_x000D_
pro 33 ks ZAJIŠŤOVACÍCH ZNAČEK - 4 ks ZZ pro každý oblouk + rovné úseky po 200 m (0,03 m3 pro 1 m hloubku + 0,06 m3 pro obetonování - pro 1 kus ZZ)_x000D_ </t>
  </si>
  <si>
    <t>33*(0,03+0,06) " 4 ks ZZ pro každý oblouk + rovné úseky po 200 m</t>
  </si>
  <si>
    <t>19</t>
  </si>
  <si>
    <t>5962119035</t>
  </si>
  <si>
    <t>Zajištění PPK značka konzolová zajišťovací komplet</t>
  </si>
  <si>
    <t>-1858674751</t>
  </si>
  <si>
    <t>Poznámka k položce:_x000D_
pro 33 ks ZAJIŠŤOVACÍCH ZNAČEK</t>
  </si>
  <si>
    <t>33*1</t>
  </si>
  <si>
    <t>20</t>
  </si>
  <si>
    <t>5963102099-R</t>
  </si>
  <si>
    <t>Přejezd celopryžový Rosehill Rodded Pedestrian Rail pro nezatížené komunikace spínaný šrouby panel vnitřní</t>
  </si>
  <si>
    <t>1233972122</t>
  </si>
  <si>
    <t>Přejezd celopryžový Rosehill pouze vnitřní panely</t>
  </si>
  <si>
    <t>Poznámka k položce:_x000D_
P1645 v km 65,730</t>
  </si>
  <si>
    <t>7,2*1</t>
  </si>
  <si>
    <t>881805144</t>
  </si>
  <si>
    <t>Poznámka k položce:_x000D_
P1646 v km 67,265</t>
  </si>
  <si>
    <t>5,4*1</t>
  </si>
  <si>
    <t>22</t>
  </si>
  <si>
    <t>-1638566203</t>
  </si>
  <si>
    <t>Poznámka k položce:_x000D_
P1647 v km 67,712</t>
  </si>
  <si>
    <t>HSV</t>
  </si>
  <si>
    <t>Práce a dodávky HSV</t>
  </si>
  <si>
    <t>Komunikace pozemní</t>
  </si>
  <si>
    <t>23</t>
  </si>
  <si>
    <t>K</t>
  </si>
  <si>
    <t>5905085045</t>
  </si>
  <si>
    <t>Souvislé čištění KL strojně koleje pražce betonové</t>
  </si>
  <si>
    <t>km</t>
  </si>
  <si>
    <t>1862818311</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</si>
  <si>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</si>
  <si>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Poznámka k položce:_x000D_
odečten most Pernek, délka 74 m</t>
  </si>
  <si>
    <t>((68601-65510+1)+(70017-68675+1))/1000 " odečten most Pernek, délka 74 m</t>
  </si>
  <si>
    <t>24</t>
  </si>
  <si>
    <t>5905105030</t>
  </si>
  <si>
    <t>Doplnění KL kamenivem souvisle strojně v koleji</t>
  </si>
  <si>
    <t>-88962327</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</si>
  <si>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</si>
  <si>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(112*36)+3</t>
  </si>
  <si>
    <t>25</t>
  </si>
  <si>
    <t>5905115010</t>
  </si>
  <si>
    <t>Příplatek za úpravu nadvýšení KL v oblouku o malém poloměru</t>
  </si>
  <si>
    <t>-714019119</t>
  </si>
  <si>
    <t>Příplatek za úpravu nadvýšení KL v oblouku o malém poloměru. Poznámka: 1. V cenách jsou započteny náklady na úpravu nadvýšení KL ručně. 2. V cenách nejsou obsaženy náklady na doplnění a zřízení nadvýšení z vozů a na dodávku kameniva.</t>
  </si>
  <si>
    <t>183+294+330+147+192+185</t>
  </si>
  <si>
    <t>26</t>
  </si>
  <si>
    <t>5905110010</t>
  </si>
  <si>
    <t>Snížení KL pod patou kolejnice v koleji</t>
  </si>
  <si>
    <t>831176773</t>
  </si>
  <si>
    <t>Snížení KL pod patou kolejnice v koleji. Poznámka: 1. V cenách jsou započteny náklady na snížení KL pod patou kolejnice ručně vidlemi. 2. V cenách nejsou obsaženy náklady na doplnění a dodávku kameniva.</t>
  </si>
  <si>
    <t>2*(((68601-65510+1)+(70017-68675+1))/1000)</t>
  </si>
  <si>
    <t>27</t>
  </si>
  <si>
    <t>5906035120</t>
  </si>
  <si>
    <t>Souvislá výměna pražců současně s výměnou nebo čištěním KL pražce betonové příčné vystrojené</t>
  </si>
  <si>
    <t>971563069</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</si>
  <si>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</si>
  <si>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vloženy SB6 vystrojené užité, podkladnice R pro kolejnice UIC 60), začátek v km 65,565, konec 2 ks dřevěný pražec před výh. č. 5 ŽST Nová Pec, rozdělení pražců „c“</t>
  </si>
  <si>
    <t>6424*1</t>
  </si>
  <si>
    <t>28</t>
  </si>
  <si>
    <t>5906030120</t>
  </si>
  <si>
    <t>Ojedinělá výměna pražce současně s výměnou nebo čištěním KL pražec betonový příčný vystrojený</t>
  </si>
  <si>
    <t>-2016894780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</si>
  <si>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</si>
  <si>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Poznámka k položce:_x000D_
vloženy SB6 vystrojené užité, podkladnice S pro kolejnice 49E1), km 65,510 – 65,560, km 68,548 – 68,598 a v km 68,675 – 68,700, rozdělení pražců „c“, přechodové oblasti z důvodu změny tvaru kolejnic 49E1/UIC60</t>
  </si>
  <si>
    <t>186*1</t>
  </si>
  <si>
    <t>29</t>
  </si>
  <si>
    <t>5908045026</t>
  </si>
  <si>
    <t>Výměna podkladnice čtyři vrtule pražce dřevěné nebo betonové</t>
  </si>
  <si>
    <t>579219343</t>
  </si>
  <si>
    <t>Výměna podkladnice čtyři vrtule pražce dřevěné nebo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</si>
  <si>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Poznámka k položce:_x000D_
změna vystrojení z tvaru R na S</t>
  </si>
  <si>
    <t>30</t>
  </si>
  <si>
    <t>5905100010</t>
  </si>
  <si>
    <t>Úprava kolejového lože souvisle strojně v koleji lože otevřené</t>
  </si>
  <si>
    <t>-712871890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</si>
  <si>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</si>
  <si>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 xml:space="preserve">Poznámka k položce:_x000D_
Přihrnutí štěrku po pokládce před čištěním </t>
  </si>
  <si>
    <t>31</t>
  </si>
  <si>
    <t>5907025081</t>
  </si>
  <si>
    <t>Výměna kolejnicových pásů současně s výměnou pražců, tvar UIC60, 60E2</t>
  </si>
  <si>
    <t>-1250984637</t>
  </si>
  <si>
    <t>Výměna kolejnicových pásů současně s výměnou pražců,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</si>
  <si>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2*4311</t>
  </si>
  <si>
    <t>32</t>
  </si>
  <si>
    <t>5907015091</t>
  </si>
  <si>
    <t>Ojedinělá výměna kolejnic současně s výměnou pražců, tvar S49, T, 49E1</t>
  </si>
  <si>
    <t>-258245344</t>
  </si>
  <si>
    <t>Ojedinělá výměna kolejnic současně s výměnou pražců,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</si>
  <si>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km 65,510 – 65,560, km 68,548 – 68,598 a v km 68,675 – 68,700, kolejnic 49E1 přes most Pernek zůstávají</t>
  </si>
  <si>
    <t>2*125</t>
  </si>
  <si>
    <t>33</t>
  </si>
  <si>
    <t>5907050110</t>
  </si>
  <si>
    <t>Dělení kolejnic kyslíkem, soustavy UIC60 nebo R65</t>
  </si>
  <si>
    <t>63424008</t>
  </si>
  <si>
    <t>Dělení kolejnic kyslíkem, soustavy UIC60 nebo R65. Poznámka: 1. V cenách jsou započteny náklady na manipulaci, podložení, označení a provedení řezu kolejnice.</t>
  </si>
  <si>
    <t>2*149</t>
  </si>
  <si>
    <t>34</t>
  </si>
  <si>
    <t>5908005425</t>
  </si>
  <si>
    <t>Oprava kolejnicového styku demontáž spojek tvar S49, T, A</t>
  </si>
  <si>
    <t>styk</t>
  </si>
  <si>
    <t>1097292226</t>
  </si>
  <si>
    <t>Oprava kolejnicového styku demontáž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</si>
  <si>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položce:_x000D_
před mostem Pernek</t>
  </si>
  <si>
    <t>4+10+50</t>
  </si>
  <si>
    <t>35</t>
  </si>
  <si>
    <t>5910136010</t>
  </si>
  <si>
    <t>Montáž pražcové kotvy v koleji</t>
  </si>
  <si>
    <t>-482175546</t>
  </si>
  <si>
    <t>Montáž pražcové kotvy v koleji. Poznámka: 1. V cenách jsou započteny náklady na odstranění kameniva, montáž, ošetření součásti mazivem a úpravu kameniva. 2. V cenách nejsou obsaženy náklady na dodávku materiálu.</t>
  </si>
  <si>
    <t>Poznámka k položce:_x000D_
SB6 ... km 65,515 – 65,565, km 68,548 – 68,598 a v km 68,675 – 68,700</t>
  </si>
  <si>
    <t>25+25+12</t>
  </si>
  <si>
    <t>36</t>
  </si>
  <si>
    <t>5910135010</t>
  </si>
  <si>
    <t>Demontáž pražcové kotvy v koleji</t>
  </si>
  <si>
    <t>454123732</t>
  </si>
  <si>
    <t>Demontáž pražcové kotvy v koleji. Poznámka: 1. V cenách jsou započteny náklady na odstranění kameniva, demontáž, dohození a úpravu kameniva a naložení výzisku na dopravní prostředek.</t>
  </si>
  <si>
    <t>Poznámka k položce:_x000D_
pražce dřevěné zastávka Pernek</t>
  </si>
  <si>
    <t>36*1</t>
  </si>
  <si>
    <t>37</t>
  </si>
  <si>
    <t>5910136020</t>
  </si>
  <si>
    <t>Montáž pražcové kotvy ve výhybce</t>
  </si>
  <si>
    <t>-1672126563</t>
  </si>
  <si>
    <t>Montáž pražcové kotvy ve výhybce. Poznámka: 1. V cenách jsou započteny náklady na odstranění kameniva, montáž, ošetření součásti mazivem a úpravu kameniva. 2. V cenách nejsou obsaženy náklady na dodávku materiálu.</t>
  </si>
  <si>
    <t>Poznámka k položce:_x000D_
dřevěné pražce ...výhybka č. 5 N. Pec, jazyková část</t>
  </si>
  <si>
    <t>38</t>
  </si>
  <si>
    <t>5910015010</t>
  </si>
  <si>
    <t>Odtavovací stykové svařování mobilní svářečkou kolejnic nových délky do 150 m tv. UIC60</t>
  </si>
  <si>
    <t>svar</t>
  </si>
  <si>
    <t>1092834259</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</si>
  <si>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</si>
  <si>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Poznámka k položce:_x000D_
kolejnice UIC60 délky cca 60 m</t>
  </si>
  <si>
    <t>2*73</t>
  </si>
  <si>
    <t>39</t>
  </si>
  <si>
    <t>5910020130</t>
  </si>
  <si>
    <t>Svařování kolejnic termitem plný předehřev standardní spára svar jednotlivý tv. S49</t>
  </si>
  <si>
    <t>110388294</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</si>
  <si>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</si>
  <si>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kolejnice tv. 49E1 délky 75 m, v přechodových oblastech</t>
  </si>
  <si>
    <t>40</t>
  </si>
  <si>
    <t>5910020330</t>
  </si>
  <si>
    <t>Svařování kolejnic termitem plný předehřev standardní spára svar přechodový tv. UIC60/S49</t>
  </si>
  <si>
    <t>1621581962</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</si>
  <si>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</si>
  <si>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2x začátek, 4x u mostu Pernek, 2x před výh. č,. 5 ŽST Nová Pec</t>
  </si>
  <si>
    <t>2+4+2</t>
  </si>
  <si>
    <t>41</t>
  </si>
  <si>
    <t>5910035010</t>
  </si>
  <si>
    <t>Dosažení dovolené upínací teploty v BK prodloužením kolejnicového pásu v koleji tv. UIC60</t>
  </si>
  <si>
    <t>1651007931</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</si>
  <si>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</si>
  <si>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2*16</t>
  </si>
  <si>
    <t>42</t>
  </si>
  <si>
    <t>5910040315</t>
  </si>
  <si>
    <t>Umožnění volné dilatace kolejnice demontáž upevňovadel s osazením kluzných podložek</t>
  </si>
  <si>
    <t>1045399316</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</si>
  <si>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</si>
  <si>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2*(50+4517)</t>
  </si>
  <si>
    <t>43</t>
  </si>
  <si>
    <t>5910040415</t>
  </si>
  <si>
    <t>Umožnění volné dilatace kolejnice montáž upevňovadel s odstraněním kluzných podložek</t>
  </si>
  <si>
    <t>524793974</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</si>
  <si>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</si>
  <si>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44</t>
  </si>
  <si>
    <t>5910045015</t>
  </si>
  <si>
    <t>Zajištění polohy kolejnice bočními válečkovými opěrkami</t>
  </si>
  <si>
    <t>839115499</t>
  </si>
  <si>
    <t>Zajištění polohy kolejnice bočními válečkovými opěrkami. Poznámka: 1. V ceně jsou započteny náklady na montáž a demontáž bočních opěrek v oblouku o malém poloměru.</t>
  </si>
  <si>
    <t>2*(183+294+330+147+192+185)</t>
  </si>
  <si>
    <t>45</t>
  </si>
  <si>
    <t>5909050010</t>
  </si>
  <si>
    <t>Stabilizace kolejového lože koleje nově zřízeného nebo čistého</t>
  </si>
  <si>
    <t>1973665858</t>
  </si>
  <si>
    <t>Stabilizace kolejového lože koleje nově zřízeného nebo čistého. Poznámka: 1. V cenách jsou započteny náklady na stabilizaci v režimu s řízeným (konstantním) poklesem včetně měření a předání tištěných výstupů.</t>
  </si>
  <si>
    <t>4,435*1</t>
  </si>
  <si>
    <t>46</t>
  </si>
  <si>
    <t>5909031020</t>
  </si>
  <si>
    <t>Úprava GPK koleje směrové a výškové uspořádání pražce betonové</t>
  </si>
  <si>
    <t>-1686374177</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</si>
  <si>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</si>
  <si>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položce:_x000D_
1x ASP + SSP (+ další 1x ASP + SSP je součástí položky strojní čištění kód p. 5905085045)</t>
  </si>
  <si>
    <t>4,6*1</t>
  </si>
  <si>
    <t>47</t>
  </si>
  <si>
    <t>5912060015</t>
  </si>
  <si>
    <t>Demontáž zajišťovací značky konzolové</t>
  </si>
  <si>
    <t>-1944091708</t>
  </si>
  <si>
    <t>Demontáž zajišťovací značky konzolové. Poznámka: 1. V cenách jsou započteny náklady na demontáž součástí značky, úpravu a urovnání terénu.</t>
  </si>
  <si>
    <t>56*1</t>
  </si>
  <si>
    <t>48</t>
  </si>
  <si>
    <t>5912065115</t>
  </si>
  <si>
    <t>Montáž zajišťovací značky ocelové sloupkové betonovaná na místě</t>
  </si>
  <si>
    <t>171237271</t>
  </si>
  <si>
    <t>Montáž zajišťovací značky ocelové sloupkové betonovaná na místě. Poznámka: 1. V cenách jsou započteny náklady na montáž součástí značky včetně zemních prací a úpravy terénu. 2. V cenách nejsou obsaženy náklady na dodávku materiálu.</t>
  </si>
  <si>
    <t>Poznámka k položce:_x000D_
Zajištění PPK (tubus + roxor) MONTÁŽ – 18 ks (oblouky) + 15 ks (rovné úseky po 200 m)</t>
  </si>
  <si>
    <t>18+15</t>
  </si>
  <si>
    <t>49</t>
  </si>
  <si>
    <t>5906105010</t>
  </si>
  <si>
    <t>Demontáž pražce dřevěný</t>
  </si>
  <si>
    <t>2076088084</t>
  </si>
  <si>
    <t>Demontáž pražce dřevěný. Poznámka: 1. V cenách jsou započteny náklady na manipulaci, demontáž, odstrojení do součástí a uložení pražců.</t>
  </si>
  <si>
    <t xml:space="preserve">Poznámka k položce:_x000D_
zbylé pražce jsou betonové B03, budou vyzískány, celkem 190 ks; dále výzisk 29 ks SB8 z přejezdu P1645; rovněž výzisk přejezdové konstrukce_x000D_
</t>
  </si>
  <si>
    <t>683+944+401+4496</t>
  </si>
  <si>
    <t>50</t>
  </si>
  <si>
    <t>5999005010</t>
  </si>
  <si>
    <t>Třídění spojovacích a upevňovacích součástí</t>
  </si>
  <si>
    <t>481196490</t>
  </si>
  <si>
    <t>Třídění spojovacích a upevňovacích součástí. Poznámka: 1. V cenách jsou započteny náklady na manipulaci, vytřídění a uložení materiálu na úložiště nebo do skladu.</t>
  </si>
  <si>
    <t>(64*40)/1000</t>
  </si>
  <si>
    <t>(6524*27)/1000</t>
  </si>
  <si>
    <t>Součet</t>
  </si>
  <si>
    <t>51</t>
  </si>
  <si>
    <t>5913235010</t>
  </si>
  <si>
    <t>Dělení AB komunikace řezáním hloubky do 10 cm</t>
  </si>
  <si>
    <t>440026718</t>
  </si>
  <si>
    <t>Dělení AB komunikace řezáním hloubky do 10 cm. Poznámka: 1. V cenách jsou započteny náklady na provedení úkolu.</t>
  </si>
  <si>
    <t>4,5 + 5,0 + 3,7 + 3,5 + 3,5 +3,7</t>
  </si>
  <si>
    <t>52</t>
  </si>
  <si>
    <t>5913240010</t>
  </si>
  <si>
    <t>Odstranění AB komunikace odtěžením nebo frézováním hloubky do 10 cm</t>
  </si>
  <si>
    <t>m2</t>
  </si>
  <si>
    <t>1805828026</t>
  </si>
  <si>
    <t>Odstranění AB komunikace odtěžením nebo frézováním hloubky do 10 cm. Poznámka: 1. V cenách jsou započteny náklady na odtěžení nebo frézování a naložení výzisku na dopravní prostředek.</t>
  </si>
  <si>
    <t>(4,5*2,5)+(5*5,5)+(3,7*2,0)+(3,5*3,0)+(3,5*3,7)+(3,7*2,3)</t>
  </si>
  <si>
    <t>53</t>
  </si>
  <si>
    <t>5913250010</t>
  </si>
  <si>
    <t>Zřízení konstrukce vozovky asfaltobetonové dle vzorového listu Ž lehké - ložní a obrusná vrstva tloušťky do 12 cm</t>
  </si>
  <si>
    <t>-253467094</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</si>
  <si>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</si>
  <si>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54</t>
  </si>
  <si>
    <t>5914015100</t>
  </si>
  <si>
    <t>Čištění odvodňovacích zařízení ručně silniční vpusť</t>
  </si>
  <si>
    <t>-2045401727</t>
  </si>
  <si>
    <t>Čištění odvodňovacích zařízení ručně silniční vpusť. Poznámka: 1. V cenách jsou započteny náklady na vyčištění od nánosu a nečistot a rozprostření výzisku na terén nebo naložení na dopravní prostředek. 2. V cenách nejsou obsaženy náklady na dopravu a skládkovné.</t>
  </si>
  <si>
    <t>Poznámka k položce:_x000D_
U P1645 v km 65,730_x000D_
Odstranění drnu a nánosu v okolí propustku – 20 m (zeminu a nános rozprostřít na okolní svahy u trati)</t>
  </si>
  <si>
    <t>20*0,3*1</t>
  </si>
  <si>
    <t>55</t>
  </si>
  <si>
    <t>5915010030</t>
  </si>
  <si>
    <t>Těžení zeminy nebo horniny železničního spodku třídy těžitelnosti I skupiny 3</t>
  </si>
  <si>
    <t>-1230963824</t>
  </si>
  <si>
    <t>Těžení zeminy nebo horniny železničního spodku třídy těžitelnosti I skupiny 3. Poznámka: 1. V cenách jsou započteny náklady na těžení a uložení výzisku na terén nebo naložení na dopravní prostředek a uložení na úložišti.</t>
  </si>
  <si>
    <t>Poznámka k položce:_x000D_
U P1645 v km 65,730</t>
  </si>
  <si>
    <t>2*1*5,5</t>
  </si>
  <si>
    <t>56</t>
  </si>
  <si>
    <t>5914050030</t>
  </si>
  <si>
    <t>Demontáž krytých odvodňovacích zařízení svodného potrubí</t>
  </si>
  <si>
    <t>-1762421514</t>
  </si>
  <si>
    <t>Demontáž krytých odvodňovacích zařízení svodného potrubí. Poznámka: 1. V cenách jsou započteny náklady na demontáž dílů, zához, urovnání a úpravu terénu nebo naložení výzisku na dopravní prostředek. 2. V cenách nejsou obsaženy náklady na dopravu a skládkovné.</t>
  </si>
  <si>
    <t>5,5*1</t>
  </si>
  <si>
    <t>57</t>
  </si>
  <si>
    <t>5914055030</t>
  </si>
  <si>
    <t>Zřízení krytých odvodňovacích zařízení svodného potrubí</t>
  </si>
  <si>
    <t>934345054</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</si>
  <si>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</si>
  <si>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58</t>
  </si>
  <si>
    <t>561121112-R</t>
  </si>
  <si>
    <t>Podklad z mechanicky zpevněné zeminy MZ tl 200 mm</t>
  </si>
  <si>
    <t>2084677826</t>
  </si>
  <si>
    <t>Zřízení podkladu nebo ochranné vrstvy vozovky z mechanicky zpevněné zeminy MZ bez přidání pojiva nebo vylepšovacího materiálu, s rozprostřením, vlhčením, promísením a zhutněním, tloušťka po zhutnění 200 mm</t>
  </si>
  <si>
    <t>Poznámka k položce:_x000D_
U P1645 v km 65,730 zřízení podkladní vrstvy pro vozovku nad propustkem včetně zhutnění</t>
  </si>
  <si>
    <t>59</t>
  </si>
  <si>
    <t>919411111-R</t>
  </si>
  <si>
    <t>Čelo propustku z betonu prostého pro propustek z trub DN 300 až 500</t>
  </si>
  <si>
    <t>-1994089678</t>
  </si>
  <si>
    <t>Čelo propustku včetně římsy z betonu prostého bez zvláštních nároků na prostředí, pro propustek z trub DN 300 až 500 mm</t>
  </si>
  <si>
    <t xml:space="preserve">Poznámka k položce:_x000D_
U P1645 v km 65,730 - nová 2 čela propustku </t>
  </si>
  <si>
    <t>1+1</t>
  </si>
  <si>
    <t>60</t>
  </si>
  <si>
    <t>5913060020</t>
  </si>
  <si>
    <t>Demontáž dílů betonové přejezdové konstrukce vnitřního panelu</t>
  </si>
  <si>
    <t>1217846750</t>
  </si>
  <si>
    <t>Demontáž dílů betonové přejezdové konstrukce vnitřního panelu. Poznámka: 1. V cenách jsou započteny náklady na demontáž konstrukce a naložení na dopravní prostředek.</t>
  </si>
  <si>
    <t>Poznámka k položce:_x000D_
P1646 km 67,265</t>
  </si>
  <si>
    <t>2*1</t>
  </si>
  <si>
    <t>61</t>
  </si>
  <si>
    <t>5913060030</t>
  </si>
  <si>
    <t>Demontáž dílů betonové přejezdové konstrukce náběhového klínu</t>
  </si>
  <si>
    <t>-303627685</t>
  </si>
  <si>
    <t>Demontáž dílů betonové přejezdové konstrukce náběhového klínu. Poznámka: 1. V cenách jsou započteny náklady na demontáž konstrukce a naložení na dopravní prostředek.</t>
  </si>
  <si>
    <t>62</t>
  </si>
  <si>
    <t>5913035220</t>
  </si>
  <si>
    <t>Demontáž celopryžové přejezdové konstrukce silně zatížené v koleji část vnitřní</t>
  </si>
  <si>
    <t>-1409484822</t>
  </si>
  <si>
    <t>Demontáž celopryžové přejezdové konstrukce silně zatížené v koleji část vnitřní. Poznámka: 1. V cenách jsou započteny náklady na demontáž konstrukce, naložení na dopravní prostředek.</t>
  </si>
  <si>
    <t>Poznámka k položce:_x000D_
P1645 km 65,730 a P1647 km 67,712</t>
  </si>
  <si>
    <t>7,2+6</t>
  </si>
  <si>
    <t>63</t>
  </si>
  <si>
    <t>5913025030</t>
  </si>
  <si>
    <t>Demontáž dílů přejezdu celopryžového v koleji náběhový klín</t>
  </si>
  <si>
    <t>-1090131481</t>
  </si>
  <si>
    <t>Demontáž dílů přejezdu celopryžového v koleji náběhový klín. Poznámka: 1. V cenách jsou započteny náklady na demontáž a naložení dílů na dopravní prostředek.</t>
  </si>
  <si>
    <t>2+2</t>
  </si>
  <si>
    <t>64</t>
  </si>
  <si>
    <t>5913040220</t>
  </si>
  <si>
    <t>Montáž celopryžové přejezdové konstrukce silně zatížené v koleji část vnitřní</t>
  </si>
  <si>
    <t>-1916556302</t>
  </si>
  <si>
    <t>Montáž celopryžové přejezdové konstrukce silně zatížené v koleji část vnitřní. Poznámka: 1. V cenách jsou započteny náklady na montáž konstrukce. 2. V cenách nejsou obsaženy náklady na dodávku materiálu.</t>
  </si>
  <si>
    <t>Poznámka k položce:_x000D_
P1645 km 65,730, P1646 km 67,265 a P1647 km 67,712</t>
  </si>
  <si>
    <t>7,2+5,4+5,4</t>
  </si>
  <si>
    <t>OST</t>
  </si>
  <si>
    <t>Ostatní</t>
  </si>
  <si>
    <t>65</t>
  </si>
  <si>
    <t>7592007050</t>
  </si>
  <si>
    <t>Demontáž počítacího bodu (senzoru) RSR 180</t>
  </si>
  <si>
    <t>512</t>
  </si>
  <si>
    <t>169934241</t>
  </si>
  <si>
    <t>66</t>
  </si>
  <si>
    <t>7592005050</t>
  </si>
  <si>
    <t>Montáž počítacího bodu (senzoru) RSR 180</t>
  </si>
  <si>
    <t>-1640698236</t>
  </si>
  <si>
    <t>Montáž počítacího bodu (senzoru) RSR 180 - uložení a připevnění na určené místo, seřízení polohy, přezkoušení</t>
  </si>
  <si>
    <t>67</t>
  </si>
  <si>
    <t>7594107415</t>
  </si>
  <si>
    <t>Demontáž lanového ukolejnění / propojení ze stojiny kolejnice</t>
  </si>
  <si>
    <t>-140103423</t>
  </si>
  <si>
    <t>Poznámka k položce:_x000D_
2x 65,772; 2x 67,312; 2x 67,756; 2x 68,465</t>
  </si>
  <si>
    <t>8*1</t>
  </si>
  <si>
    <t>68</t>
  </si>
  <si>
    <t>7594105415</t>
  </si>
  <si>
    <t>Montáž připojení lanového ukolejnění / propojení na stojinu kolejnice</t>
  </si>
  <si>
    <t>-2056525231</t>
  </si>
  <si>
    <t>69</t>
  </si>
  <si>
    <t>9903200200</t>
  </si>
  <si>
    <t>Přeprava mechanizace na místo prováděných prací o hmotnosti přes 12 t do 200 km</t>
  </si>
  <si>
    <t>-9258692</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</si>
  <si>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</si>
  <si>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4*1</t>
  </si>
  <si>
    <t>70</t>
  </si>
  <si>
    <t>9903200100</t>
  </si>
  <si>
    <t>Přeprava mechanizace na místo prováděných prací o hmotnosti přes 12 t přes 50 do 100 km</t>
  </si>
  <si>
    <t>434224484</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</si>
  <si>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</si>
  <si>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5*1</t>
  </si>
  <si>
    <t>71</t>
  </si>
  <si>
    <t>9902900200</t>
  </si>
  <si>
    <t>Naložení objemnějšího kusového materiálu, vybouraných hmot</t>
  </si>
  <si>
    <t>-667003917</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</si>
  <si>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</si>
  <si>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 xml:space="preserve">Poznámka k položce:_x000D_
Nakládka SB6 užité vystr. v žst. Nová Pec do žkm. stavby_x000D__x000D_
_x000D_
</t>
  </si>
  <si>
    <t>1949,950*1</t>
  </si>
  <si>
    <t>72</t>
  </si>
  <si>
    <t>9902200100</t>
  </si>
  <si>
    <t>Doprava obousměrná mechanizací o nosnosti přes 3,5 t objemnějšího kusového materiálu (prefabrikátů, stožárů, výhybek, rozvaděčů, vybouraných hmot atd.) do 10 km</t>
  </si>
  <si>
    <t>-279054326</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</si>
  <si>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</si>
  <si>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 xml:space="preserve">Poznámka k položce:_x000D_
Převoz SB6 užité vystr. z žst. Nová Pec do žkm stavby_x000D__x000D_
</t>
  </si>
  <si>
    <t>73</t>
  </si>
  <si>
    <t>850617421</t>
  </si>
  <si>
    <t xml:space="preserve">Poznámka k položce:_x000D_
Nakládka kolejnice UIC 60  užité vystr. v žst. Nová Pec do žkm stavby_x000D_
</t>
  </si>
  <si>
    <t>520,251*1</t>
  </si>
  <si>
    <t>74</t>
  </si>
  <si>
    <t>-357011542</t>
  </si>
  <si>
    <t xml:space="preserve">Poznámka k položce:_x000D_
Převoz kolejnice UIC 60  užité vystr. z žst. Nová Pec do žkm stavby_x000D__x000D_
</t>
  </si>
  <si>
    <t>75</t>
  </si>
  <si>
    <t>9902200700</t>
  </si>
  <si>
    <t>Doprava obousměrná mechanizací o nosnosti přes 3,5 t objemnějšího kusového materiálu (prefabrikátů, stožárů, výhybek, rozvaděčů, vybouraných hmot atd.) do 100 km</t>
  </si>
  <si>
    <t>-1893010985</t>
  </si>
  <si>
    <t>Doprava obousměrná mechanizací o nosnosti přes 3,5 t objemnějšího kusového materiálu (prefabrikátů, stožárů, výhybek, rozvaděčů, vybouraných hmot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</si>
  <si>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 xml:space="preserve">Poznámka k položce:_x000D_
doprava NOVÉHO materiálu do žkm stavby kolejnice 49 E1, kotvy + DHM </t>
  </si>
  <si>
    <t>52,965*1</t>
  </si>
  <si>
    <t>76</t>
  </si>
  <si>
    <t>9902100400</t>
  </si>
  <si>
    <t>Doprava obousměrná mechanizací o nosnosti přes 3,5 t sypanin (kameniva, písku, suti, dlažebních kostek, atd.) do 40 km</t>
  </si>
  <si>
    <t>1424697707</t>
  </si>
  <si>
    <t>Doprava obousměrná mechanizací o nosnosti přes 3,5 t sypanin (kameniva, písku, suti, dlažebních kostek,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</si>
  <si>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NOVÝ štěrky do žkm stavby</t>
  </si>
  <si>
    <t>(112*36*1,5)+(3*1,7)</t>
  </si>
  <si>
    <t>77</t>
  </si>
  <si>
    <t>283610242</t>
  </si>
  <si>
    <t>Poznámka k položce:_x000D_
NOVÝ asfalt, beton, ZZ do žkm stavby</t>
  </si>
  <si>
    <t>38,516*1</t>
  </si>
  <si>
    <t>78</t>
  </si>
  <si>
    <t>1895816015</t>
  </si>
  <si>
    <t xml:space="preserve">Poznámka k položce:_x000D_
Nakládka UŽITÝCH kolejnic v žkm stavby při dopravě na deponii do žst. Nová Pec_x000D__x000D_
_x000D_
</t>
  </si>
  <si>
    <t>(((4311+125)*2)*0,95)*0,04943</t>
  </si>
  <si>
    <t>79</t>
  </si>
  <si>
    <t>1540034097</t>
  </si>
  <si>
    <t>Poznámka k položce:_x000D_
odvoz UŽITÉHO materiálu ze žkm stavby na deponii do žst. Nová Pec - užité kolejnice S49</t>
  </si>
  <si>
    <t>80</t>
  </si>
  <si>
    <t>-20448992</t>
  </si>
  <si>
    <t>Poznámka k položce:_x000D_
odvoz UŽITÉHO materiálu ze žkm stavby na deponii do žst. Nová Pec - užité VYSTROJENÉ dřevěné + bet. pražce + a staré zajišťovací značky 56 ks + pryžová přejezdová P1645+P1647</t>
  </si>
  <si>
    <t>((6524*112)+(29*297)+(190*279))/1000 "dřevěné + bet. SB8 + B03 užité vystrojené pražce</t>
  </si>
  <si>
    <t>(56*50)/1000 "ZZ</t>
  </si>
  <si>
    <t>1,3+1,8 "užitá přejezd. kce P1645 + P1647</t>
  </si>
  <si>
    <t>81</t>
  </si>
  <si>
    <t>135961990</t>
  </si>
  <si>
    <t xml:space="preserve">Poznámka k položce:_x000D_
Nakládka UŽITÝCH pražců + bet. ZZ + plastů při dopravě k likvidaci_x000D__x000D_
_x000D_
</t>
  </si>
  <si>
    <t>(6524*85)/1000</t>
  </si>
  <si>
    <t>2,8</t>
  </si>
  <si>
    <t>3,314</t>
  </si>
  <si>
    <t>82</t>
  </si>
  <si>
    <t>9902200400</t>
  </si>
  <si>
    <t>Doprava obousměrná mechanizací o nosnosti přes 3,5 t objemnějšího kusového materiálu (prefabrikátů, stožárů, výhybek, rozvaděčů, vybouraných hmot atd.) do 40 km</t>
  </si>
  <si>
    <t>-1606881235</t>
  </si>
  <si>
    <t>Doprava obousměrná mechanizací o nosnosti přes 3,5 t objemnějšího kusového materiálu (prefabrikátů, stožárů, výhybek, rozvaděčů, vybouraných hmot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</si>
  <si>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UŽITÉ pražce + bet. ZZ + plasty při dopravě k likvidaci</t>
  </si>
  <si>
    <t>83</t>
  </si>
  <si>
    <t>9902900100</t>
  </si>
  <si>
    <t>Naložení sypanin, drobného kusového materiálu, suti</t>
  </si>
  <si>
    <t>-859039822</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</si>
  <si>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</si>
  <si>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Poznámka k položce:_x000D_
Odpad ze strojního čištění</t>
  </si>
  <si>
    <t>1440*1,7 "odpad ze strojního číštění KL</t>
  </si>
  <si>
    <t>84</t>
  </si>
  <si>
    <t>-713680919</t>
  </si>
  <si>
    <t>Poznámka k položce:_x000D_
Odpad ze strojního čištění + asfalt</t>
  </si>
  <si>
    <t>78,11*0,11*2,2 "asfalt</t>
  </si>
  <si>
    <t>85</t>
  </si>
  <si>
    <t>9909000100</t>
  </si>
  <si>
    <t>Poplatek za uložení suti nebo hmot na oficiální skládku</t>
  </si>
  <si>
    <t>-1302581447</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</si>
  <si>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</si>
  <si>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položce:_x000D_
Odpad ze strojního čištění 1 440 m3</t>
  </si>
  <si>
    <t>86</t>
  </si>
  <si>
    <t>9909000200</t>
  </si>
  <si>
    <t>Poplatek za uložení nebezpečného odpadu na oficiální skládku</t>
  </si>
  <si>
    <t>777785455</t>
  </si>
  <si>
    <t>Poplatek za uložení nebezpečného odpadu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</si>
  <si>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položce:_x000D_
Asfalt</t>
  </si>
  <si>
    <t>78,11*0,11*2,2</t>
  </si>
  <si>
    <t>87</t>
  </si>
  <si>
    <t>9909000300</t>
  </si>
  <si>
    <t>Poplatek za likvidaci dřevěných kolejnicových podpor</t>
  </si>
  <si>
    <t>-344217782</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</si>
  <si>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</si>
  <si>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88</t>
  </si>
  <si>
    <t>9909000400</t>
  </si>
  <si>
    <t>Poplatek za likvidaci plastových součástí</t>
  </si>
  <si>
    <t>67174113</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</si>
  <si>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</si>
  <si>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((6524*0,182)/1000)+((6524*0,326)/1000)" polyethylén + gumy</t>
  </si>
  <si>
    <t>89</t>
  </si>
  <si>
    <t>9909000500</t>
  </si>
  <si>
    <t>Poplatek uložení odpadu betonových prefabrikátů</t>
  </si>
  <si>
    <t>1086039737</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</si>
  <si>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</si>
  <si>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položce:_x000D_
staré zajišťovací značky</t>
  </si>
  <si>
    <t>56*0,05</t>
  </si>
  <si>
    <t>SO 1.2 - Materiál a práce zadavatele -  NEOCEŇOVAT !</t>
  </si>
  <si>
    <t>5956213040</t>
  </si>
  <si>
    <t>Pražec betonový příčný vystrojený  užitý SB6</t>
  </si>
  <si>
    <t>1165621066</t>
  </si>
  <si>
    <t>Poznámka k položce:_x000D_
6424 ks s podkladnicemi R_x000D_
186 ks určeno k překování pro podkladnice S_x000D_
_x000D_
Dodá zadavatel SŽ, s. o., OŘ Plzeň!  N E O C E Ň O V A T !</t>
  </si>
  <si>
    <t>6424+186</t>
  </si>
  <si>
    <t>5957201000</t>
  </si>
  <si>
    <t>Kolejnice užité tv. UIC60</t>
  </si>
  <si>
    <t>-1305357480</t>
  </si>
  <si>
    <t>Poznámka k položce:_x000D_
_x000D_
Dodá zadavatel SŽ, s. o., OŘ Plzeň!  N E O C E Ň O V A T !</t>
  </si>
  <si>
    <t>8622*1</t>
  </si>
  <si>
    <t>SO 2 - Výměna podkladnic, oprava P1643 km 64,330</t>
  </si>
  <si>
    <t>SO 2.1 - Železniční svršek</t>
  </si>
  <si>
    <t>5958158070</t>
  </si>
  <si>
    <t>Podložka polyetylenová pod podkladnici 380/160/2 (S4, R4)</t>
  </si>
  <si>
    <t>-1812365730</t>
  </si>
  <si>
    <t>169*2</t>
  </si>
  <si>
    <t>1572124148</t>
  </si>
  <si>
    <t>5958128010</t>
  </si>
  <si>
    <t>Komplety ŽS 4 (šroub RS 1, matice M 24, podložka Fe6, svěrka ŽS4)</t>
  </si>
  <si>
    <t>1037370589</t>
  </si>
  <si>
    <t>160*4</t>
  </si>
  <si>
    <t>5958134075</t>
  </si>
  <si>
    <t>Součásti upevňovací vrtule R1(145)</t>
  </si>
  <si>
    <t>1986041168</t>
  </si>
  <si>
    <t>186*8</t>
  </si>
  <si>
    <t>5958134040</t>
  </si>
  <si>
    <t>Součásti upevňovací kroužek pružný dvojitý Fe 6</t>
  </si>
  <si>
    <t>1502606920</t>
  </si>
  <si>
    <t>((5,3*1,2)+(4,6*1,2))*0,06*2,2</t>
  </si>
  <si>
    <t>((5,3*1,2)+(4,6*1,2))*0,05*2,2</t>
  </si>
  <si>
    <t>1,5*36*1,5</t>
  </si>
  <si>
    <t>1,5*36</t>
  </si>
  <si>
    <t>5906015120</t>
  </si>
  <si>
    <t>Výměna pražce malou těžící mechanizací v KL otevřeném i zapuštěném pražec betonový příčný vystrojený</t>
  </si>
  <si>
    <t>-634325668</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</si>
  <si>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</si>
  <si>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do přejezdu 10 ks + 1 ks na úpravu rozdělení pražců v přejezdu, pražce SB8 užité vystrojené – výzisk z přejezdu P1645</t>
  </si>
  <si>
    <t>10+1</t>
  </si>
  <si>
    <t>-932736145</t>
  </si>
  <si>
    <t>5905035120</t>
  </si>
  <si>
    <t>Výměna KL malou těžící mechanizací včetně lavičky pod ložnou plochou pražce lože zapuštěné</t>
  </si>
  <si>
    <t>-1051338128</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</si>
  <si>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</si>
  <si>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Poznámka k položce:_x000D_
V přejezdu P1643 km 64,330</t>
  </si>
  <si>
    <t>Poznámka k položce:_x000D_
nové podkladnice S4pl za staré podkladnice s dvojitými distančními plastovými kroužky</t>
  </si>
  <si>
    <t>(21+105+43)*2</t>
  </si>
  <si>
    <t>5908050010</t>
  </si>
  <si>
    <t>Výměna upevnění podkladnicového komplety a pryžová podložka</t>
  </si>
  <si>
    <t>úl.pl.</t>
  </si>
  <si>
    <t>461034645</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</si>
  <si>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</si>
  <si>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5906110017</t>
  </si>
  <si>
    <t>Oprava rozdělení pražců příčných betonových posun přes 5 do 10 cm</t>
  </si>
  <si>
    <t>-733035561</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</si>
  <si>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</si>
  <si>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Poznámka k položce:_x000D_
2x ASP + SSP</t>
  </si>
  <si>
    <t>2*0,2</t>
  </si>
  <si>
    <t>0,2+0,2</t>
  </si>
  <si>
    <t xml:space="preserve">5,3 + 4,6 </t>
  </si>
  <si>
    <t>(5,3*0,5)+(4,6*0,5)</t>
  </si>
  <si>
    <t>(5,1*2,8)+(4,3*0,7)+0,21</t>
  </si>
  <si>
    <t>Poznámka k položce:_x000D_
P1643 km 64,330</t>
  </si>
  <si>
    <t>Poznámka k položce:_x000D_
P1643 km 64,330 osazení výziskem z přejezdu P1645</t>
  </si>
  <si>
    <t>5913030030</t>
  </si>
  <si>
    <t>Montáž dílů přejezdu celopryžového v koleji náběhový klín</t>
  </si>
  <si>
    <t>-1119920315</t>
  </si>
  <si>
    <t>Montáž dílů přejezdu celopryžového v koleji náběhový klín. Poznámka: 1. V cenách jsou započteny náklady na montáž dílů. 2. V cenách nejsou obsaženy náklady na dodávku materiálu.</t>
  </si>
  <si>
    <t xml:space="preserve">Poznámka k položce:_x000D_
Nakládka panely z P1645 + DHM + SB8 z P1645 do žkm. stavby_x000D__x000D_
_x000D_
</t>
  </si>
  <si>
    <t>1,438+(0,292*11)</t>
  </si>
  <si>
    <t xml:space="preserve">Poznámka k položce:_x000D_
Převoz panely z P1645 + DHM + SB8 z P1645 do žkm. stavby_x000D__x000D_
</t>
  </si>
  <si>
    <t>Poznámka k položce:_x000D_
doprava NOVÉHO materiálu do žkm stavby</t>
  </si>
  <si>
    <t>4,666*1</t>
  </si>
  <si>
    <t>Poznámka k položce:_x000D_
NOVÝ asfalt do žkm stavby</t>
  </si>
  <si>
    <t>2,875*1</t>
  </si>
  <si>
    <t>Poznámka k položce:_x000D_
Odpad štěrk + asfalt + plasty</t>
  </si>
  <si>
    <t>91,8+1,198+0,091</t>
  </si>
  <si>
    <t>54*1,7</t>
  </si>
  <si>
    <t>4,95*0,11*2,2</t>
  </si>
  <si>
    <t>0,091*1" polyethylén + gumy</t>
  </si>
  <si>
    <t>SO 2.2 - Materiál a práce zadavatele -  NEOCEŇOVAT !</t>
  </si>
  <si>
    <t>5958228010</t>
  </si>
  <si>
    <t>Komplet užitý Skl 24 (šroub RS 0, matice M 22, podložka Uls 6)</t>
  </si>
  <si>
    <t>Poznámka k položce:_x000D_
S ANTIKOROZNÍ úpravou, výzisk z P1645, pod přejezdovou kci P1643_x000D_
_x000D_
Dodá zadavatel SŽ, s. o., OŘ Plzeň!  N E O C E Ň O V A T !</t>
  </si>
  <si>
    <t>40*1</t>
  </si>
  <si>
    <t>5963201005</t>
  </si>
  <si>
    <t>Přejezd celopryžový užitý vnitřní panely-komplet (včetně táhel a náběhů)</t>
  </si>
  <si>
    <t>Poznámka k položce:_x000D_
Vnitřní část, výzisk z P1645_x000D_
_x000D_
Dodá zadavatel SŽ, s. o., OŘ Plzeň!  N E O C E Ň O V A T !</t>
  </si>
  <si>
    <t>SO 3 - Oprava P1644 km 65,120</t>
  </si>
  <si>
    <t>SO 3.1 - Železniční svršek</t>
  </si>
  <si>
    <t>1163694998</t>
  </si>
  <si>
    <t>Poznámka k položce:_x000D_
P1644 v km 65,120</t>
  </si>
  <si>
    <t>20*2</t>
  </si>
  <si>
    <t>5958125010</t>
  </si>
  <si>
    <t>Komplety s antikorozní úpravou ŽS 4 (svěrka ŽS4, šroub RS 1, matice M24, podložka Fe6)</t>
  </si>
  <si>
    <t>11*4</t>
  </si>
  <si>
    <t>((2,6*4)+(6*4,5)+(0,3*4,5))*0,06*2,2</t>
  </si>
  <si>
    <t>((2,6*4)+(6*4,5)+(0,3*4,5))*0,05*2,2</t>
  </si>
  <si>
    <t>5964127005-R</t>
  </si>
  <si>
    <t>Odvodňovací žlaby štěrbinové betonové masívní</t>
  </si>
  <si>
    <t>330340098</t>
  </si>
  <si>
    <t>Poznámka k položce:_x000D_
žlab štěrbinový betonový TZD - Q 220/250/1000 s průběžnou štěrbinou v celkové délce 4,5 m</t>
  </si>
  <si>
    <t>4,5*1</t>
  </si>
  <si>
    <t>-2132442548</t>
  </si>
  <si>
    <t>Poznámka k položce:_x000D_
Pod prahovou vpusť</t>
  </si>
  <si>
    <t>1*1</t>
  </si>
  <si>
    <t>20*1,5</t>
  </si>
  <si>
    <t>20*1</t>
  </si>
  <si>
    <t>9*1</t>
  </si>
  <si>
    <t>5907015016</t>
  </si>
  <si>
    <t>Ojedinělá výměna kolejnic stávající upevnění, tvar S49, T, 49E1</t>
  </si>
  <si>
    <t>1354276562</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</si>
  <si>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</si>
  <si>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2*12,5</t>
  </si>
  <si>
    <t>5907050120</t>
  </si>
  <si>
    <t>Dělení kolejnic kyslíkem, soustavy S49 nebo T</t>
  </si>
  <si>
    <t>333192615</t>
  </si>
  <si>
    <t>Dělení kolejnic kyslíkem, soustavy S49 nebo T. Poznámka: 1. V cenách jsou započteny náklady na manipulaci, podložení, označení a provedení řezu kolejnice.</t>
  </si>
  <si>
    <t>Poznámka k položce:_x000D_
V přejezdu P1644 km 65,120</t>
  </si>
  <si>
    <t>-194059294</t>
  </si>
  <si>
    <t>5910035030</t>
  </si>
  <si>
    <t>Dosažení dovolené upínací teploty v BK prodloužením kolejnicového pásu v koleji tv. S49</t>
  </si>
  <si>
    <t>-694340094</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</si>
  <si>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</si>
  <si>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-1574688756</t>
  </si>
  <si>
    <t>2*(50+12,5+50)</t>
  </si>
  <si>
    <t>1850790269</t>
  </si>
  <si>
    <t>Poznámka k položce:_x000D_
Úprava rozdělení na "u"</t>
  </si>
  <si>
    <t>1429899195</t>
  </si>
  <si>
    <t>2*10</t>
  </si>
  <si>
    <t>2*0,1</t>
  </si>
  <si>
    <t>0,1+0,1</t>
  </si>
  <si>
    <t>4+4,5</t>
  </si>
  <si>
    <t>(4*2)+(4,5*5,4)+(0,3*4,5)</t>
  </si>
  <si>
    <t>(4*2,6)+(4,5*6)+(0,3*4,5)</t>
  </si>
  <si>
    <t>5913070010</t>
  </si>
  <si>
    <t>Demontáž betonové přejezdové konstrukce část vnější a vnitřní bez závěrných zídek</t>
  </si>
  <si>
    <t>Demontáž betonové přejezdové konstrukce část vnější a vnitřní bez závěrných zídek. Poznámka: 1. V cenách jsou započteny náklady na demontáž konstrukce a naložení na dopravní prostředek.</t>
  </si>
  <si>
    <t>-2126934204</t>
  </si>
  <si>
    <t>5906105020</t>
  </si>
  <si>
    <t>Demontáž pražce betonový</t>
  </si>
  <si>
    <t>-95887042</t>
  </si>
  <si>
    <t>Demontáž pražce betonový. Poznámka: 1. V cenách jsou započteny náklady na manipulaci, demontáž, odstrojení do součástí a uložení pražců.</t>
  </si>
  <si>
    <t>236086389</t>
  </si>
  <si>
    <t>5915010020</t>
  </si>
  <si>
    <t>Těžení zeminy nebo horniny železničního spodku třídy těžitelnosti I skupiny 2</t>
  </si>
  <si>
    <t>676108060</t>
  </si>
  <si>
    <t>Těžení zeminy nebo horniny železničního spodku třídy těžitelnosti I skupiny 2. Poznámka: 1. V cenách jsou započteny náklady na těžení a uložení výzisku na terén nebo naložení na dopravní prostředek a uložení na úložišti.</t>
  </si>
  <si>
    <t>Poznámka k položce:_x000D_
Pro štěrbinový žlab</t>
  </si>
  <si>
    <t>4,5*0,5+1</t>
  </si>
  <si>
    <t>851808612</t>
  </si>
  <si>
    <t>5914020020</t>
  </si>
  <si>
    <t>Čištění otevřených odvodňovacích zařízení strojně příkop nezpevněný</t>
  </si>
  <si>
    <t>689475517</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</si>
  <si>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</si>
  <si>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4*30*1*0,3</t>
  </si>
  <si>
    <t xml:space="preserve">Poznámka k položce:_x000D_
Nakládka kolejnice + pražce SB 8 už. z TO ČK do žkm. stavby_x000D__x000D_
_x000D_
</t>
  </si>
  <si>
    <t>3,863*1</t>
  </si>
  <si>
    <t xml:space="preserve">Poznámka k položce:_x000D_
Převoz  kolejnice + pražce SB 8 už. z TO ČK do žkm. stavby_x000D__x000D_
</t>
  </si>
  <si>
    <t>4,379*1</t>
  </si>
  <si>
    <t>5,115+4,263</t>
  </si>
  <si>
    <t>Poznámka k položce:_x000D_
Odpad štěrk + asfalt + beton + plasty</t>
  </si>
  <si>
    <t>95,2+8,143+6,045+0,008</t>
  </si>
  <si>
    <t>(20+36)*1,7" štěrk z KL + čištění stok</t>
  </si>
  <si>
    <t>-212157260</t>
  </si>
  <si>
    <t>((4*2)+(4,5*5,4)+(0,3*4,5))*0,11*2,2</t>
  </si>
  <si>
    <t>1734210536</t>
  </si>
  <si>
    <t>(3*0,774)+(3*0,356)+(8*0,270)+0,495"panely žpp z přejezdu + 8 ks bet. pražce + stará vpusť</t>
  </si>
  <si>
    <t>0,008</t>
  </si>
  <si>
    <t>SO 3.2 - Materiál a práce zadavatele -  NEOCEŇOVAT !</t>
  </si>
  <si>
    <t>5956213065</t>
  </si>
  <si>
    <t>Pražec betonový příčný vystrojený  užitý tv. SB 8 P</t>
  </si>
  <si>
    <t>-994794700</t>
  </si>
  <si>
    <t>SO 4 - Následné podbití</t>
  </si>
  <si>
    <t>SO 4.1 - Železniční svršek - následné podbití</t>
  </si>
  <si>
    <t>932000985</t>
  </si>
  <si>
    <t>Poznámka k položce:_x000D_
15 vozů</t>
  </si>
  <si>
    <t>21*36*1,5</t>
  </si>
  <si>
    <t>-398126790</t>
  </si>
  <si>
    <t>21*36</t>
  </si>
  <si>
    <t>5909030020</t>
  </si>
  <si>
    <t>Následná úprava GPK koleje směrové a výškové uspořádání pražce betonové</t>
  </si>
  <si>
    <t>-1247429249</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</si>
  <si>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</si>
  <si>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4,6+0,2+0,2</t>
  </si>
  <si>
    <t>-1492050276</t>
  </si>
  <si>
    <t>(4,6+0,2+0,2)*1</t>
  </si>
  <si>
    <t>-1808217329</t>
  </si>
  <si>
    <t>-1535279018</t>
  </si>
  <si>
    <t>535768492</t>
  </si>
  <si>
    <t>-308544438</t>
  </si>
  <si>
    <t>412748980</t>
  </si>
  <si>
    <t>SO 4.2 - P1645 v km 65,730 - následné podbití</t>
  </si>
  <si>
    <t>-1823863775</t>
  </si>
  <si>
    <t>Poznámka k položce:_x000D_
Asfalt_x000D_
VPRAVO trati 4 m od kolejnice_x000D_
VLEVO trati 4 m od kolejnice</t>
  </si>
  <si>
    <t xml:space="preserve">((4,5*2,5)+(5,0*5,5))*0,06*2,2 </t>
  </si>
  <si>
    <t>428652106</t>
  </si>
  <si>
    <t xml:space="preserve">((4,5*2,5)+(5,0*5,5))*0,05*2,2 </t>
  </si>
  <si>
    <t>-1183171991</t>
  </si>
  <si>
    <t>1664514721</t>
  </si>
  <si>
    <t>424828677</t>
  </si>
  <si>
    <t>363498036</t>
  </si>
  <si>
    <t>4,5 + 5,0</t>
  </si>
  <si>
    <t>1554269964</t>
  </si>
  <si>
    <t>(4,5*2,5)+(5*5,5)</t>
  </si>
  <si>
    <t>661386416</t>
  </si>
  <si>
    <t>(4,5*2,5)+(5,0*5,5)</t>
  </si>
  <si>
    <t>5913040230</t>
  </si>
  <si>
    <t>Montáž celopryžové přejezdové konstrukce silně zatížené v koleji část vnější a vnitřní včetně závěrných zídek</t>
  </si>
  <si>
    <t>-1888749172</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</si>
  <si>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</si>
  <si>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638907907</t>
  </si>
  <si>
    <t>-1186322258</t>
  </si>
  <si>
    <t>-356228952</t>
  </si>
  <si>
    <t>Poznámka k položce:_x000D_
Odpad asfalt</t>
  </si>
  <si>
    <t>((4,5*2,5)+(5*5,5))*0,11*2,2</t>
  </si>
  <si>
    <t>-195260213</t>
  </si>
  <si>
    <t>SO 4.3 - P1646 v km 67,265 - následné podbití</t>
  </si>
  <si>
    <t>453535013</t>
  </si>
  <si>
    <t xml:space="preserve">((3,7*2,0)+(3,5*3))*0,06*2,2 </t>
  </si>
  <si>
    <t>-550711843</t>
  </si>
  <si>
    <t xml:space="preserve">((3,7*2,0)+(3,5*3))*0,05*2,2 </t>
  </si>
  <si>
    <t>-2145054793</t>
  </si>
  <si>
    <t>3*1</t>
  </si>
  <si>
    <t>-937432188</t>
  </si>
  <si>
    <t>1290729756</t>
  </si>
  <si>
    <t>881377989</t>
  </si>
  <si>
    <t>-238337435</t>
  </si>
  <si>
    <t>-1227940326</t>
  </si>
  <si>
    <t>3,7 + 3,5</t>
  </si>
  <si>
    <t>-1846873033</t>
  </si>
  <si>
    <t>(3,7*2,0)+(3,5*3)</t>
  </si>
  <si>
    <t>2054145140</t>
  </si>
  <si>
    <t>1852595801</t>
  </si>
  <si>
    <t>2,363+1,969</t>
  </si>
  <si>
    <t>-2065383172</t>
  </si>
  <si>
    <t xml:space="preserve">((3,7*2,0)+(3,5*3))*0,11*2,2 </t>
  </si>
  <si>
    <t>1255221534</t>
  </si>
  <si>
    <t>SO 4.4 - P1647 v km 67,712 - následné podbití</t>
  </si>
  <si>
    <t>-1827379224</t>
  </si>
  <si>
    <t xml:space="preserve">((3,5*2,3)+(3,7*2,3))*0,06*2,2 </t>
  </si>
  <si>
    <t>537356356</t>
  </si>
  <si>
    <t xml:space="preserve">((3,5*2,3)+(3,7*2,3))*0,05*2,2 </t>
  </si>
  <si>
    <t>183604566</t>
  </si>
  <si>
    <t>-1552368033</t>
  </si>
  <si>
    <t>1469595994</t>
  </si>
  <si>
    <t>956393469</t>
  </si>
  <si>
    <t>1469394536</t>
  </si>
  <si>
    <t>366656816</t>
  </si>
  <si>
    <t>3,5 + 3,7</t>
  </si>
  <si>
    <t>-2007645549</t>
  </si>
  <si>
    <t>(3,5*2,3)+(3,7*2,3)</t>
  </si>
  <si>
    <t>-660454319</t>
  </si>
  <si>
    <t>-571865224</t>
  </si>
  <si>
    <t>2,186+1,822</t>
  </si>
  <si>
    <t>557612015</t>
  </si>
  <si>
    <t>((3,5*2,3)+(3,7*2,3))*0,11*2,2</t>
  </si>
  <si>
    <t>-253772222</t>
  </si>
  <si>
    <t>SO 4.5 - P1643 v km 64,330 - následné podbití</t>
  </si>
  <si>
    <t>-156677547</t>
  </si>
  <si>
    <t xml:space="preserve">((5,3*1,2)+(4,6*1,2))*0,06*2,2 </t>
  </si>
  <si>
    <t>-1135802057</t>
  </si>
  <si>
    <t xml:space="preserve">((5,3*1,2)+(4,6*1,2))*0,05*2,2 </t>
  </si>
  <si>
    <t>-1966105789</t>
  </si>
  <si>
    <t>1593160137</t>
  </si>
  <si>
    <t>-939816281</t>
  </si>
  <si>
    <t>433949527</t>
  </si>
  <si>
    <t>-955536789</t>
  </si>
  <si>
    <t>-1948778690</t>
  </si>
  <si>
    <t>5,3+4,6</t>
  </si>
  <si>
    <t>-1789611006</t>
  </si>
  <si>
    <t>(5,3*1,2)+(4,6*1,2)</t>
  </si>
  <si>
    <t>118330167</t>
  </si>
  <si>
    <t>40267963</t>
  </si>
  <si>
    <t>1,568+1,307</t>
  </si>
  <si>
    <t>-1697548571</t>
  </si>
  <si>
    <t>((5,3*1,2)+(4,6*1,2))*0,11*2,2</t>
  </si>
  <si>
    <t>-913988902</t>
  </si>
  <si>
    <t>SO 4.6 - P1644 v km 65,120 - následné podbití</t>
  </si>
  <si>
    <t>-1451451621</t>
  </si>
  <si>
    <t>-73021538</t>
  </si>
  <si>
    <t>-291500741</t>
  </si>
  <si>
    <t>2072510286</t>
  </si>
  <si>
    <t>-2107435436</t>
  </si>
  <si>
    <t>-183508623</t>
  </si>
  <si>
    <t>669449491</t>
  </si>
  <si>
    <t>324012239</t>
  </si>
  <si>
    <t>4,0 + 4,5</t>
  </si>
  <si>
    <t>-121904304</t>
  </si>
  <si>
    <t>(2,6*4)+(6*4,5)+(0,3*4,5)</t>
  </si>
  <si>
    <t>-2063780549</t>
  </si>
  <si>
    <t>-352441866</t>
  </si>
  <si>
    <t>-366945311</t>
  </si>
  <si>
    <t>((2,6*4)+(6*4,5)+(0,3*4,5))*0,11*2,2</t>
  </si>
  <si>
    <t>-1232864182</t>
  </si>
  <si>
    <t>VON - Vedlejší a ostatní náklady</t>
  </si>
  <si>
    <t>VRN - Vedlejší rozpočtové náklady</t>
  </si>
  <si>
    <t>VRN</t>
  </si>
  <si>
    <t>Vedlejší rozpočtové náklady</t>
  </si>
  <si>
    <t>022121001</t>
  </si>
  <si>
    <t>Geodetické práce Diagnostika technické infrastruktury Vytýčení trasy inženýrských sítí</t>
  </si>
  <si>
    <t>%</t>
  </si>
  <si>
    <t>1984763401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</si>
  <si>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</si>
  <si>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Sítě ČD Telematika a. s.</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</si>
  <si>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</si>
  <si>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</si>
  <si>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1024</t>
  </si>
  <si>
    <t>1250215801</t>
  </si>
  <si>
    <t>022101001</t>
  </si>
  <si>
    <t>Geodetické práce Geodetické práce před opravou</t>
  </si>
  <si>
    <t>41670198</t>
  </si>
  <si>
    <t xml:space="preserve">Poznámka k položce:_x000D_
Zaměření a dodržení PPK z důvodu zřizování bezstykové koleje"_x000D_
</t>
  </si>
  <si>
    <t>021211001</t>
  </si>
  <si>
    <t>Průzkumné práce pro opravy Doplňující laboratorní rozbor kontaminace zeminy nebo kol. lože</t>
  </si>
  <si>
    <t>-994819412</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</si>
  <si>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</si>
  <si>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</si>
  <si>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</si>
  <si>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-754202215</t>
  </si>
  <si>
    <t>033131001</t>
  </si>
  <si>
    <t>Provozní vlivy Organizační zajištění prací při zřizování a udržování BK kolejí a výhybek</t>
  </si>
  <si>
    <t>-937422005</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</si>
  <si>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</si>
  <si>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4567</t>
  </si>
  <si>
    <t>022101021</t>
  </si>
  <si>
    <t>Geodetické práce Geodetické práce po ukončení opravy</t>
  </si>
  <si>
    <t>1302218994</t>
  </si>
  <si>
    <t>029101001</t>
  </si>
  <si>
    <t>Náklady na informační cedule, desky, publikační náklady, aj.</t>
  </si>
  <si>
    <t>-578962488</t>
  </si>
  <si>
    <t>Ostatní náklady Náklady na informační cedule, desky, publikační náklady, aj.</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</si>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</sst>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003366"/>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
      <b/>
      <i/>
      <sz val="11"/>
      <color rgb="FFFF0000"/>
      <name val="Trebuchet MS"/>
      <family val="2"/>
      <charset val="238"/>
    </font>
    <font>
      <b/>
      <sz val="14"/>
      <color indexed="81"/>
      <name val="Tahoma"/>
      <family val="2"/>
      <charset val="238"/>
    </font>
    <font>
      <sz val="9"/>
      <color indexed="81"/>
      <name val="Tahoma"/>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33">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47" fillId="0" borderId="0" applyNumberFormat="0" applyFill="0" applyBorder="0" applyAlignment="0" applyProtection="0"/>
  </cellStyleXfs>
  <cellXfs count="38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2" xfId="0" applyBorder="1"/>
    <xf numFmtId="0" fontId="0" fillId="0" borderId="3"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4" fillId="0" borderId="23" xfId="0" applyFont="1" applyBorder="1" applyAlignment="1" applyProtection="1">
      <alignment vertical="center"/>
    </xf>
    <xf numFmtId="0" fontId="34"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37" fillId="0" borderId="0" xfId="0" applyFont="1" applyAlignment="1" applyProtection="1">
      <alignment vertical="center" wrapText="1"/>
    </xf>
    <xf numFmtId="0" fontId="9" fillId="0" borderId="4"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6" fillId="0" borderId="0" xfId="0" applyFont="1" applyAlignment="1" applyProtection="1">
      <alignment horizontal="left"/>
    </xf>
    <xf numFmtId="0" fontId="9" fillId="0" borderId="0" xfId="0" applyFont="1" applyAlignment="1" applyProtection="1">
      <protection locked="0"/>
    </xf>
    <xf numFmtId="4" fontId="6" fillId="0" borderId="0" xfId="0" applyNumberFormat="1" applyFont="1" applyAlignment="1" applyProtection="1"/>
    <xf numFmtId="0" fontId="9" fillId="0" borderId="4" xfId="0" applyFont="1" applyBorder="1" applyAlignment="1"/>
    <xf numFmtId="0" fontId="9" fillId="0" borderId="15"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6"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8" fillId="0" borderId="22" xfId="0" applyFont="1" applyBorder="1" applyAlignment="1" applyProtection="1">
      <alignment vertical="center"/>
    </xf>
    <xf numFmtId="167" fontId="20"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4" fillId="0" borderId="0" xfId="0" applyFont="1" applyAlignment="1" applyProtection="1">
      <alignment horizontal="left" vertical="center" wrapText="1"/>
    </xf>
    <xf numFmtId="0" fontId="28" fillId="0" borderId="0" xfId="0" applyFont="1" applyAlignment="1" applyProtection="1">
      <alignment horizontal="left" vertical="center" wrapText="1"/>
    </xf>
    <xf numFmtId="0" fontId="20" fillId="4" borderId="8"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2" fillId="0" borderId="0" xfId="0" applyNumberFormat="1" applyFont="1" applyAlignment="1" applyProtection="1">
      <alignment horizontal="righ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4" fontId="25" fillId="0" borderId="0" xfId="0" applyNumberFormat="1" applyFont="1" applyAlignment="1" applyProtection="1">
      <alignment horizontal="right" vertical="center"/>
    </xf>
    <xf numFmtId="0" fontId="25" fillId="0" borderId="0" xfId="0"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20" fillId="4" borderId="8"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5" fillId="0" borderId="0" xfId="0" applyNumberFormat="1" applyFont="1" applyAlignment="1" applyProtection="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4" fontId="22"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xf numFmtId="4" fontId="49" fillId="5" borderId="32" xfId="0" applyNumberFormat="1" applyFont="1" applyFill="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3"/>
  <sheetViews>
    <sheetView showGridLines="0" tabSelected="1" workbookViewId="0">
      <selection activeCell="E20" sqref="E20"/>
    </sheetView>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48"/>
      <c r="AS2" s="348"/>
      <c r="AT2" s="348"/>
      <c r="AU2" s="348"/>
      <c r="AV2" s="348"/>
      <c r="AW2" s="348"/>
      <c r="AX2" s="348"/>
      <c r="AY2" s="348"/>
      <c r="AZ2" s="348"/>
      <c r="BA2" s="348"/>
      <c r="BB2" s="348"/>
      <c r="BC2" s="348"/>
      <c r="BD2" s="348"/>
      <c r="BE2" s="348"/>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332" t="s">
        <v>14</v>
      </c>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22"/>
      <c r="AQ5" s="22"/>
      <c r="AR5" s="20"/>
      <c r="BE5" s="329" t="s">
        <v>15</v>
      </c>
      <c r="BS5" s="17" t="s">
        <v>6</v>
      </c>
    </row>
    <row r="6" spans="1:74" s="1" customFormat="1" ht="36.950000000000003" customHeight="1">
      <c r="B6" s="21"/>
      <c r="C6" s="22"/>
      <c r="D6" s="28" t="s">
        <v>16</v>
      </c>
      <c r="E6" s="22"/>
      <c r="F6" s="22"/>
      <c r="G6" s="22"/>
      <c r="H6" s="22"/>
      <c r="I6" s="22"/>
      <c r="J6" s="22"/>
      <c r="K6" s="334" t="s">
        <v>17</v>
      </c>
      <c r="L6" s="333"/>
      <c r="M6" s="333"/>
      <c r="N6" s="333"/>
      <c r="O6" s="333"/>
      <c r="P6" s="333"/>
      <c r="Q6" s="333"/>
      <c r="R6" s="333"/>
      <c r="S6" s="333"/>
      <c r="T6" s="333"/>
      <c r="U6" s="333"/>
      <c r="V6" s="333"/>
      <c r="W6" s="333"/>
      <c r="X6" s="333"/>
      <c r="Y6" s="333"/>
      <c r="Z6" s="333"/>
      <c r="AA6" s="333"/>
      <c r="AB6" s="333"/>
      <c r="AC6" s="333"/>
      <c r="AD6" s="333"/>
      <c r="AE6" s="333"/>
      <c r="AF6" s="333"/>
      <c r="AG6" s="333"/>
      <c r="AH6" s="333"/>
      <c r="AI6" s="333"/>
      <c r="AJ6" s="333"/>
      <c r="AK6" s="333"/>
      <c r="AL6" s="333"/>
      <c r="AM6" s="333"/>
      <c r="AN6" s="333"/>
      <c r="AO6" s="333"/>
      <c r="AP6" s="22"/>
      <c r="AQ6" s="22"/>
      <c r="AR6" s="20"/>
      <c r="BE6" s="330"/>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330"/>
      <c r="BS7" s="17" t="s">
        <v>6</v>
      </c>
    </row>
    <row r="8" spans="1:74" s="1" customFormat="1"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33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30"/>
      <c r="BS9" s="17" t="s">
        <v>6</v>
      </c>
    </row>
    <row r="10" spans="1:74" s="1" customFormat="1" ht="12" customHeight="1">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7" t="s">
        <v>28</v>
      </c>
      <c r="AO10" s="22"/>
      <c r="AP10" s="22"/>
      <c r="AQ10" s="22"/>
      <c r="AR10" s="20"/>
      <c r="BE10" s="330"/>
      <c r="BS10" s="17" t="s">
        <v>6</v>
      </c>
    </row>
    <row r="11" spans="1:74" s="1" customFormat="1" ht="18.399999999999999" customHeight="1">
      <c r="B11" s="21"/>
      <c r="C11" s="22"/>
      <c r="D11" s="22"/>
      <c r="E11" s="27"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30</v>
      </c>
      <c r="AL11" s="22"/>
      <c r="AM11" s="22"/>
      <c r="AN11" s="27" t="s">
        <v>31</v>
      </c>
      <c r="AO11" s="22"/>
      <c r="AP11" s="22"/>
      <c r="AQ11" s="22"/>
      <c r="AR11" s="20"/>
      <c r="BE11" s="33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30"/>
      <c r="BS12" s="17" t="s">
        <v>6</v>
      </c>
    </row>
    <row r="13" spans="1:74" s="1" customFormat="1" ht="12" customHeight="1">
      <c r="B13" s="21"/>
      <c r="C13" s="22"/>
      <c r="D13" s="29" t="s">
        <v>32</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31" t="s">
        <v>33</v>
      </c>
      <c r="AO13" s="22"/>
      <c r="AP13" s="22"/>
      <c r="AQ13" s="22"/>
      <c r="AR13" s="20"/>
      <c r="BE13" s="330"/>
      <c r="BS13" s="17" t="s">
        <v>6</v>
      </c>
    </row>
    <row r="14" spans="1:74">
      <c r="B14" s="21"/>
      <c r="C14" s="22"/>
      <c r="D14" s="22"/>
      <c r="E14" s="335" t="s">
        <v>33</v>
      </c>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29" t="s">
        <v>30</v>
      </c>
      <c r="AL14" s="22"/>
      <c r="AM14" s="22"/>
      <c r="AN14" s="31" t="s">
        <v>33</v>
      </c>
      <c r="AO14" s="22"/>
      <c r="AP14" s="22"/>
      <c r="AQ14" s="22"/>
      <c r="AR14" s="20"/>
      <c r="BE14" s="33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30"/>
      <c r="BS15" s="17" t="s">
        <v>4</v>
      </c>
    </row>
    <row r="16" spans="1:74" s="1" customFormat="1" ht="12" customHeight="1">
      <c r="B16" s="21"/>
      <c r="C16" s="22"/>
      <c r="D16" s="29" t="s">
        <v>34</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7" t="s">
        <v>35</v>
      </c>
      <c r="AO16" s="22"/>
      <c r="AP16" s="22"/>
      <c r="AQ16" s="22"/>
      <c r="AR16" s="20"/>
      <c r="BE16" s="330"/>
      <c r="BS16" s="17" t="s">
        <v>4</v>
      </c>
    </row>
    <row r="17" spans="1:71" s="1" customFormat="1" ht="18.399999999999999" customHeight="1">
      <c r="B17" s="21"/>
      <c r="C17" s="22"/>
      <c r="D17" s="22"/>
      <c r="E17" s="27"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30</v>
      </c>
      <c r="AL17" s="22"/>
      <c r="AM17" s="22"/>
      <c r="AN17" s="27" t="s">
        <v>35</v>
      </c>
      <c r="AO17" s="22"/>
      <c r="AP17" s="22"/>
      <c r="AQ17" s="22"/>
      <c r="AR17" s="20"/>
      <c r="BE17" s="330"/>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30"/>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27</v>
      </c>
      <c r="AL19" s="22"/>
      <c r="AM19" s="22"/>
      <c r="AN19" s="27" t="s">
        <v>35</v>
      </c>
      <c r="AO19" s="22"/>
      <c r="AP19" s="22"/>
      <c r="AQ19" s="22"/>
      <c r="AR19" s="20"/>
      <c r="BE19" s="330"/>
      <c r="BS19" s="17" t="s">
        <v>6</v>
      </c>
    </row>
    <row r="20" spans="1:71" s="1" customFormat="1" ht="18.399999999999999" customHeight="1">
      <c r="B20" s="21"/>
      <c r="C20" s="22"/>
      <c r="D20" s="22"/>
      <c r="E20" s="27" t="s">
        <v>39</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30</v>
      </c>
      <c r="AL20" s="22"/>
      <c r="AM20" s="22"/>
      <c r="AN20" s="27" t="s">
        <v>35</v>
      </c>
      <c r="AO20" s="22"/>
      <c r="AP20" s="22"/>
      <c r="AQ20" s="22"/>
      <c r="AR20" s="20"/>
      <c r="BE20" s="330"/>
      <c r="BS20" s="17" t="s">
        <v>37</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30"/>
    </row>
    <row r="22" spans="1:71" s="1" customFormat="1" ht="12" customHeight="1">
      <c r="B22" s="21"/>
      <c r="C22" s="22"/>
      <c r="D22" s="29" t="s">
        <v>40</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30"/>
    </row>
    <row r="23" spans="1:71" s="1" customFormat="1" ht="59.25" customHeight="1">
      <c r="B23" s="21"/>
      <c r="C23" s="22"/>
      <c r="D23" s="22"/>
      <c r="E23" s="337" t="s">
        <v>41</v>
      </c>
      <c r="F23" s="337"/>
      <c r="G23" s="337"/>
      <c r="H23" s="337"/>
      <c r="I23" s="337"/>
      <c r="J23" s="337"/>
      <c r="K23" s="337"/>
      <c r="L23" s="337"/>
      <c r="M23" s="337"/>
      <c r="N23" s="337"/>
      <c r="O23" s="337"/>
      <c r="P23" s="337"/>
      <c r="Q23" s="337"/>
      <c r="R23" s="337"/>
      <c r="S23" s="337"/>
      <c r="T23" s="337"/>
      <c r="U23" s="337"/>
      <c r="V23" s="337"/>
      <c r="W23" s="337"/>
      <c r="X23" s="337"/>
      <c r="Y23" s="337"/>
      <c r="Z23" s="337"/>
      <c r="AA23" s="337"/>
      <c r="AB23" s="337"/>
      <c r="AC23" s="337"/>
      <c r="AD23" s="337"/>
      <c r="AE23" s="337"/>
      <c r="AF23" s="337"/>
      <c r="AG23" s="337"/>
      <c r="AH23" s="337"/>
      <c r="AI23" s="337"/>
      <c r="AJ23" s="337"/>
      <c r="AK23" s="337"/>
      <c r="AL23" s="337"/>
      <c r="AM23" s="337"/>
      <c r="AN23" s="337"/>
      <c r="AO23" s="22"/>
      <c r="AP23" s="22"/>
      <c r="AQ23" s="22"/>
      <c r="AR23" s="20"/>
      <c r="BE23" s="33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3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330"/>
    </row>
    <row r="26" spans="1:71" s="2" customFormat="1" ht="25.9" customHeight="1">
      <c r="A26" s="34"/>
      <c r="B26" s="35"/>
      <c r="C26" s="36"/>
      <c r="D26" s="37" t="s">
        <v>42</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38">
        <f>ROUND(AG54,2)</f>
        <v>0</v>
      </c>
      <c r="AL26" s="339"/>
      <c r="AM26" s="339"/>
      <c r="AN26" s="339"/>
      <c r="AO26" s="339"/>
      <c r="AP26" s="36"/>
      <c r="AQ26" s="36"/>
      <c r="AR26" s="39"/>
      <c r="BE26" s="33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330"/>
    </row>
    <row r="28" spans="1:71" s="2" customFormat="1">
      <c r="A28" s="34"/>
      <c r="B28" s="35"/>
      <c r="C28" s="36"/>
      <c r="D28" s="36"/>
      <c r="E28" s="36"/>
      <c r="F28" s="36"/>
      <c r="G28" s="36"/>
      <c r="H28" s="36"/>
      <c r="I28" s="36"/>
      <c r="J28" s="36"/>
      <c r="K28" s="36"/>
      <c r="L28" s="340" t="s">
        <v>43</v>
      </c>
      <c r="M28" s="340"/>
      <c r="N28" s="340"/>
      <c r="O28" s="340"/>
      <c r="P28" s="340"/>
      <c r="Q28" s="36"/>
      <c r="R28" s="36"/>
      <c r="S28" s="36"/>
      <c r="T28" s="36"/>
      <c r="U28" s="36"/>
      <c r="V28" s="36"/>
      <c r="W28" s="340" t="s">
        <v>44</v>
      </c>
      <c r="X28" s="340"/>
      <c r="Y28" s="340"/>
      <c r="Z28" s="340"/>
      <c r="AA28" s="340"/>
      <c r="AB28" s="340"/>
      <c r="AC28" s="340"/>
      <c r="AD28" s="340"/>
      <c r="AE28" s="340"/>
      <c r="AF28" s="36"/>
      <c r="AG28" s="36"/>
      <c r="AH28" s="36"/>
      <c r="AI28" s="36"/>
      <c r="AJ28" s="36"/>
      <c r="AK28" s="340" t="s">
        <v>45</v>
      </c>
      <c r="AL28" s="340"/>
      <c r="AM28" s="340"/>
      <c r="AN28" s="340"/>
      <c r="AO28" s="340"/>
      <c r="AP28" s="36"/>
      <c r="AQ28" s="36"/>
      <c r="AR28" s="39"/>
      <c r="BE28" s="330"/>
    </row>
    <row r="29" spans="1:71" s="3" customFormat="1" ht="14.45" customHeight="1">
      <c r="B29" s="40"/>
      <c r="C29" s="41"/>
      <c r="D29" s="29" t="s">
        <v>46</v>
      </c>
      <c r="E29" s="41"/>
      <c r="F29" s="29" t="s">
        <v>47</v>
      </c>
      <c r="G29" s="41"/>
      <c r="H29" s="41"/>
      <c r="I29" s="41"/>
      <c r="J29" s="41"/>
      <c r="K29" s="41"/>
      <c r="L29" s="343">
        <v>0.21</v>
      </c>
      <c r="M29" s="342"/>
      <c r="N29" s="342"/>
      <c r="O29" s="342"/>
      <c r="P29" s="342"/>
      <c r="Q29" s="41"/>
      <c r="R29" s="41"/>
      <c r="S29" s="41"/>
      <c r="T29" s="41"/>
      <c r="U29" s="41"/>
      <c r="V29" s="41"/>
      <c r="W29" s="341">
        <f>ROUND(AZ54, 2)</f>
        <v>0</v>
      </c>
      <c r="X29" s="342"/>
      <c r="Y29" s="342"/>
      <c r="Z29" s="342"/>
      <c r="AA29" s="342"/>
      <c r="AB29" s="342"/>
      <c r="AC29" s="342"/>
      <c r="AD29" s="342"/>
      <c r="AE29" s="342"/>
      <c r="AF29" s="41"/>
      <c r="AG29" s="41"/>
      <c r="AH29" s="41"/>
      <c r="AI29" s="41"/>
      <c r="AJ29" s="41"/>
      <c r="AK29" s="341">
        <f>ROUND(AV54, 2)</f>
        <v>0</v>
      </c>
      <c r="AL29" s="342"/>
      <c r="AM29" s="342"/>
      <c r="AN29" s="342"/>
      <c r="AO29" s="342"/>
      <c r="AP29" s="41"/>
      <c r="AQ29" s="41"/>
      <c r="AR29" s="42"/>
      <c r="BE29" s="331"/>
    </row>
    <row r="30" spans="1:71" s="3" customFormat="1" ht="14.45" customHeight="1">
      <c r="B30" s="40"/>
      <c r="C30" s="41"/>
      <c r="D30" s="41"/>
      <c r="E30" s="41"/>
      <c r="F30" s="29" t="s">
        <v>48</v>
      </c>
      <c r="G30" s="41"/>
      <c r="H30" s="41"/>
      <c r="I30" s="41"/>
      <c r="J30" s="41"/>
      <c r="K30" s="41"/>
      <c r="L30" s="343">
        <v>0.15</v>
      </c>
      <c r="M30" s="342"/>
      <c r="N30" s="342"/>
      <c r="O30" s="342"/>
      <c r="P30" s="342"/>
      <c r="Q30" s="41"/>
      <c r="R30" s="41"/>
      <c r="S30" s="41"/>
      <c r="T30" s="41"/>
      <c r="U30" s="41"/>
      <c r="V30" s="41"/>
      <c r="W30" s="341">
        <f>ROUND(BA54, 2)</f>
        <v>0</v>
      </c>
      <c r="X30" s="342"/>
      <c r="Y30" s="342"/>
      <c r="Z30" s="342"/>
      <c r="AA30" s="342"/>
      <c r="AB30" s="342"/>
      <c r="AC30" s="342"/>
      <c r="AD30" s="342"/>
      <c r="AE30" s="342"/>
      <c r="AF30" s="41"/>
      <c r="AG30" s="41"/>
      <c r="AH30" s="41"/>
      <c r="AI30" s="41"/>
      <c r="AJ30" s="41"/>
      <c r="AK30" s="341">
        <f>ROUND(AW54, 2)</f>
        <v>0</v>
      </c>
      <c r="AL30" s="342"/>
      <c r="AM30" s="342"/>
      <c r="AN30" s="342"/>
      <c r="AO30" s="342"/>
      <c r="AP30" s="41"/>
      <c r="AQ30" s="41"/>
      <c r="AR30" s="42"/>
      <c r="BE30" s="331"/>
    </row>
    <row r="31" spans="1:71" s="3" customFormat="1" ht="14.45" hidden="1" customHeight="1">
      <c r="B31" s="40"/>
      <c r="C31" s="41"/>
      <c r="D31" s="41"/>
      <c r="E31" s="41"/>
      <c r="F31" s="29" t="s">
        <v>49</v>
      </c>
      <c r="G31" s="41"/>
      <c r="H31" s="41"/>
      <c r="I31" s="41"/>
      <c r="J31" s="41"/>
      <c r="K31" s="41"/>
      <c r="L31" s="343">
        <v>0.21</v>
      </c>
      <c r="M31" s="342"/>
      <c r="N31" s="342"/>
      <c r="O31" s="342"/>
      <c r="P31" s="342"/>
      <c r="Q31" s="41"/>
      <c r="R31" s="41"/>
      <c r="S31" s="41"/>
      <c r="T31" s="41"/>
      <c r="U31" s="41"/>
      <c r="V31" s="41"/>
      <c r="W31" s="341">
        <f>ROUND(BB54, 2)</f>
        <v>0</v>
      </c>
      <c r="X31" s="342"/>
      <c r="Y31" s="342"/>
      <c r="Z31" s="342"/>
      <c r="AA31" s="342"/>
      <c r="AB31" s="342"/>
      <c r="AC31" s="342"/>
      <c r="AD31" s="342"/>
      <c r="AE31" s="342"/>
      <c r="AF31" s="41"/>
      <c r="AG31" s="41"/>
      <c r="AH31" s="41"/>
      <c r="AI31" s="41"/>
      <c r="AJ31" s="41"/>
      <c r="AK31" s="341">
        <v>0</v>
      </c>
      <c r="AL31" s="342"/>
      <c r="AM31" s="342"/>
      <c r="AN31" s="342"/>
      <c r="AO31" s="342"/>
      <c r="AP31" s="41"/>
      <c r="AQ31" s="41"/>
      <c r="AR31" s="42"/>
      <c r="BE31" s="331"/>
    </row>
    <row r="32" spans="1:71" s="3" customFormat="1" ht="14.45" hidden="1" customHeight="1">
      <c r="B32" s="40"/>
      <c r="C32" s="41"/>
      <c r="D32" s="41"/>
      <c r="E32" s="41"/>
      <c r="F32" s="29" t="s">
        <v>50</v>
      </c>
      <c r="G32" s="41"/>
      <c r="H32" s="41"/>
      <c r="I32" s="41"/>
      <c r="J32" s="41"/>
      <c r="K32" s="41"/>
      <c r="L32" s="343">
        <v>0.15</v>
      </c>
      <c r="M32" s="342"/>
      <c r="N32" s="342"/>
      <c r="O32" s="342"/>
      <c r="P32" s="342"/>
      <c r="Q32" s="41"/>
      <c r="R32" s="41"/>
      <c r="S32" s="41"/>
      <c r="T32" s="41"/>
      <c r="U32" s="41"/>
      <c r="V32" s="41"/>
      <c r="W32" s="341">
        <f>ROUND(BC54, 2)</f>
        <v>0</v>
      </c>
      <c r="X32" s="342"/>
      <c r="Y32" s="342"/>
      <c r="Z32" s="342"/>
      <c r="AA32" s="342"/>
      <c r="AB32" s="342"/>
      <c r="AC32" s="342"/>
      <c r="AD32" s="342"/>
      <c r="AE32" s="342"/>
      <c r="AF32" s="41"/>
      <c r="AG32" s="41"/>
      <c r="AH32" s="41"/>
      <c r="AI32" s="41"/>
      <c r="AJ32" s="41"/>
      <c r="AK32" s="341">
        <v>0</v>
      </c>
      <c r="AL32" s="342"/>
      <c r="AM32" s="342"/>
      <c r="AN32" s="342"/>
      <c r="AO32" s="342"/>
      <c r="AP32" s="41"/>
      <c r="AQ32" s="41"/>
      <c r="AR32" s="42"/>
      <c r="BE32" s="331"/>
    </row>
    <row r="33" spans="1:57" s="3" customFormat="1" ht="14.45" hidden="1" customHeight="1">
      <c r="B33" s="40"/>
      <c r="C33" s="41"/>
      <c r="D33" s="41"/>
      <c r="E33" s="41"/>
      <c r="F33" s="29" t="s">
        <v>51</v>
      </c>
      <c r="G33" s="41"/>
      <c r="H33" s="41"/>
      <c r="I33" s="41"/>
      <c r="J33" s="41"/>
      <c r="K33" s="41"/>
      <c r="L33" s="343">
        <v>0</v>
      </c>
      <c r="M33" s="342"/>
      <c r="N33" s="342"/>
      <c r="O33" s="342"/>
      <c r="P33" s="342"/>
      <c r="Q33" s="41"/>
      <c r="R33" s="41"/>
      <c r="S33" s="41"/>
      <c r="T33" s="41"/>
      <c r="U33" s="41"/>
      <c r="V33" s="41"/>
      <c r="W33" s="341">
        <f>ROUND(BD54, 2)</f>
        <v>0</v>
      </c>
      <c r="X33" s="342"/>
      <c r="Y33" s="342"/>
      <c r="Z33" s="342"/>
      <c r="AA33" s="342"/>
      <c r="AB33" s="342"/>
      <c r="AC33" s="342"/>
      <c r="AD33" s="342"/>
      <c r="AE33" s="342"/>
      <c r="AF33" s="41"/>
      <c r="AG33" s="41"/>
      <c r="AH33" s="41"/>
      <c r="AI33" s="41"/>
      <c r="AJ33" s="41"/>
      <c r="AK33" s="341">
        <v>0</v>
      </c>
      <c r="AL33" s="342"/>
      <c r="AM33" s="342"/>
      <c r="AN33" s="342"/>
      <c r="AO33" s="342"/>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52</v>
      </c>
      <c r="E35" s="45"/>
      <c r="F35" s="45"/>
      <c r="G35" s="45"/>
      <c r="H35" s="45"/>
      <c r="I35" s="45"/>
      <c r="J35" s="45"/>
      <c r="K35" s="45"/>
      <c r="L35" s="45"/>
      <c r="M35" s="45"/>
      <c r="N35" s="45"/>
      <c r="O35" s="45"/>
      <c r="P35" s="45"/>
      <c r="Q35" s="45"/>
      <c r="R35" s="45"/>
      <c r="S35" s="45"/>
      <c r="T35" s="46" t="s">
        <v>53</v>
      </c>
      <c r="U35" s="45"/>
      <c r="V35" s="45"/>
      <c r="W35" s="45"/>
      <c r="X35" s="347" t="s">
        <v>54</v>
      </c>
      <c r="Y35" s="345"/>
      <c r="Z35" s="345"/>
      <c r="AA35" s="345"/>
      <c r="AB35" s="345"/>
      <c r="AC35" s="45"/>
      <c r="AD35" s="45"/>
      <c r="AE35" s="45"/>
      <c r="AF35" s="45"/>
      <c r="AG35" s="45"/>
      <c r="AH35" s="45"/>
      <c r="AI35" s="45"/>
      <c r="AJ35" s="45"/>
      <c r="AK35" s="344">
        <f>SUM(AK26:AK33)</f>
        <v>0</v>
      </c>
      <c r="AL35" s="345"/>
      <c r="AM35" s="345"/>
      <c r="AN35" s="345"/>
      <c r="AO35" s="346"/>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55</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13</v>
      </c>
      <c r="D44" s="52"/>
      <c r="E44" s="52"/>
      <c r="F44" s="52"/>
      <c r="G44" s="52"/>
      <c r="H44" s="52"/>
      <c r="I44" s="52"/>
      <c r="J44" s="52"/>
      <c r="K44" s="52"/>
      <c r="L44" s="52" t="str">
        <f>K5</f>
        <v>65423056</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16</v>
      </c>
      <c r="D45" s="56"/>
      <c r="E45" s="56"/>
      <c r="F45" s="56"/>
      <c r="G45" s="56"/>
      <c r="H45" s="56"/>
      <c r="I45" s="56"/>
      <c r="J45" s="56"/>
      <c r="K45" s="56"/>
      <c r="L45" s="326" t="str">
        <f>K6</f>
        <v>Oprava trati v úseku N. Pec - H. Planá</v>
      </c>
      <c r="M45" s="327"/>
      <c r="N45" s="327"/>
      <c r="O45" s="327"/>
      <c r="P45" s="327"/>
      <c r="Q45" s="327"/>
      <c r="R45" s="327"/>
      <c r="S45" s="327"/>
      <c r="T45" s="327"/>
      <c r="U45" s="327"/>
      <c r="V45" s="327"/>
      <c r="W45" s="327"/>
      <c r="X45" s="327"/>
      <c r="Y45" s="327"/>
      <c r="Z45" s="327"/>
      <c r="AA45" s="327"/>
      <c r="AB45" s="327"/>
      <c r="AC45" s="327"/>
      <c r="AD45" s="327"/>
      <c r="AE45" s="327"/>
      <c r="AF45" s="327"/>
      <c r="AG45" s="327"/>
      <c r="AH45" s="327"/>
      <c r="AI45" s="327"/>
      <c r="AJ45" s="327"/>
      <c r="AK45" s="327"/>
      <c r="AL45" s="327"/>
      <c r="AM45" s="327"/>
      <c r="AN45" s="327"/>
      <c r="AO45" s="327"/>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22</v>
      </c>
      <c r="D47" s="36"/>
      <c r="E47" s="36"/>
      <c r="F47" s="36"/>
      <c r="G47" s="36"/>
      <c r="H47" s="36"/>
      <c r="I47" s="36"/>
      <c r="J47" s="36"/>
      <c r="K47" s="36"/>
      <c r="L47" s="58" t="str">
        <f>IF(K8="","",K8)</f>
        <v>trať 194 dle JŘ, TÚ H. Planá - Nová Pec</v>
      </c>
      <c r="M47" s="36"/>
      <c r="N47" s="36"/>
      <c r="O47" s="36"/>
      <c r="P47" s="36"/>
      <c r="Q47" s="36"/>
      <c r="R47" s="36"/>
      <c r="S47" s="36"/>
      <c r="T47" s="36"/>
      <c r="U47" s="36"/>
      <c r="V47" s="36"/>
      <c r="W47" s="36"/>
      <c r="X47" s="36"/>
      <c r="Y47" s="36"/>
      <c r="Z47" s="36"/>
      <c r="AA47" s="36"/>
      <c r="AB47" s="36"/>
      <c r="AC47" s="36"/>
      <c r="AD47" s="36"/>
      <c r="AE47" s="36"/>
      <c r="AF47" s="36"/>
      <c r="AG47" s="36"/>
      <c r="AH47" s="36"/>
      <c r="AI47" s="29" t="s">
        <v>24</v>
      </c>
      <c r="AJ47" s="36"/>
      <c r="AK47" s="36"/>
      <c r="AL47" s="36"/>
      <c r="AM47" s="354" t="str">
        <f>IF(AN8= "","",AN8)</f>
        <v>20. 6. 2023</v>
      </c>
      <c r="AN47" s="354"/>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26</v>
      </c>
      <c r="D49" s="36"/>
      <c r="E49" s="36"/>
      <c r="F49" s="36"/>
      <c r="G49" s="36"/>
      <c r="H49" s="36"/>
      <c r="I49" s="36"/>
      <c r="J49" s="36"/>
      <c r="K49" s="36"/>
      <c r="L49" s="52" t="str">
        <f>IF(E11= "","",E11)</f>
        <v xml:space="preserve">Správa železnic, státní organizace, OŘ Plzeň </v>
      </c>
      <c r="M49" s="36"/>
      <c r="N49" s="36"/>
      <c r="O49" s="36"/>
      <c r="P49" s="36"/>
      <c r="Q49" s="36"/>
      <c r="R49" s="36"/>
      <c r="S49" s="36"/>
      <c r="T49" s="36"/>
      <c r="U49" s="36"/>
      <c r="V49" s="36"/>
      <c r="W49" s="36"/>
      <c r="X49" s="36"/>
      <c r="Y49" s="36"/>
      <c r="Z49" s="36"/>
      <c r="AA49" s="36"/>
      <c r="AB49" s="36"/>
      <c r="AC49" s="36"/>
      <c r="AD49" s="36"/>
      <c r="AE49" s="36"/>
      <c r="AF49" s="36"/>
      <c r="AG49" s="36"/>
      <c r="AH49" s="36"/>
      <c r="AI49" s="29" t="s">
        <v>34</v>
      </c>
      <c r="AJ49" s="36"/>
      <c r="AK49" s="36"/>
      <c r="AL49" s="36"/>
      <c r="AM49" s="355" t="str">
        <f>IF(E17="","",E17)</f>
        <v xml:space="preserve"> </v>
      </c>
      <c r="AN49" s="356"/>
      <c r="AO49" s="356"/>
      <c r="AP49" s="356"/>
      <c r="AQ49" s="36"/>
      <c r="AR49" s="39"/>
      <c r="AS49" s="358" t="s">
        <v>56</v>
      </c>
      <c r="AT49" s="359"/>
      <c r="AU49" s="60"/>
      <c r="AV49" s="60"/>
      <c r="AW49" s="60"/>
      <c r="AX49" s="60"/>
      <c r="AY49" s="60"/>
      <c r="AZ49" s="60"/>
      <c r="BA49" s="60"/>
      <c r="BB49" s="60"/>
      <c r="BC49" s="60"/>
      <c r="BD49" s="61"/>
      <c r="BE49" s="34"/>
    </row>
    <row r="50" spans="1:91" s="2" customFormat="1" ht="15.2" customHeight="1">
      <c r="A50" s="34"/>
      <c r="B50" s="35"/>
      <c r="C50" s="29" t="s">
        <v>32</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355" t="str">
        <f>IF(E20="","",E20)</f>
        <v>Libor Brabenec</v>
      </c>
      <c r="AN50" s="356"/>
      <c r="AO50" s="356"/>
      <c r="AP50" s="356"/>
      <c r="AQ50" s="36"/>
      <c r="AR50" s="39"/>
      <c r="AS50" s="360"/>
      <c r="AT50" s="36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362"/>
      <c r="AT51" s="363"/>
      <c r="AU51" s="64"/>
      <c r="AV51" s="64"/>
      <c r="AW51" s="64"/>
      <c r="AX51" s="64"/>
      <c r="AY51" s="64"/>
      <c r="AZ51" s="64"/>
      <c r="BA51" s="64"/>
      <c r="BB51" s="64"/>
      <c r="BC51" s="64"/>
      <c r="BD51" s="65"/>
      <c r="BE51" s="34"/>
    </row>
    <row r="52" spans="1:91" s="2" customFormat="1" ht="29.25" customHeight="1">
      <c r="A52" s="34"/>
      <c r="B52" s="35"/>
      <c r="C52" s="321" t="s">
        <v>57</v>
      </c>
      <c r="D52" s="322"/>
      <c r="E52" s="322"/>
      <c r="F52" s="322"/>
      <c r="G52" s="322"/>
      <c r="H52" s="66"/>
      <c r="I52" s="325" t="s">
        <v>58</v>
      </c>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53" t="s">
        <v>59</v>
      </c>
      <c r="AH52" s="322"/>
      <c r="AI52" s="322"/>
      <c r="AJ52" s="322"/>
      <c r="AK52" s="322"/>
      <c r="AL52" s="322"/>
      <c r="AM52" s="322"/>
      <c r="AN52" s="325" t="s">
        <v>60</v>
      </c>
      <c r="AO52" s="322"/>
      <c r="AP52" s="322"/>
      <c r="AQ52" s="67" t="s">
        <v>61</v>
      </c>
      <c r="AR52" s="39"/>
      <c r="AS52" s="68" t="s">
        <v>62</v>
      </c>
      <c r="AT52" s="69" t="s">
        <v>63</v>
      </c>
      <c r="AU52" s="69" t="s">
        <v>64</v>
      </c>
      <c r="AV52" s="69" t="s">
        <v>65</v>
      </c>
      <c r="AW52" s="69" t="s">
        <v>66</v>
      </c>
      <c r="AX52" s="69" t="s">
        <v>67</v>
      </c>
      <c r="AY52" s="69" t="s">
        <v>68</v>
      </c>
      <c r="AZ52" s="69" t="s">
        <v>69</v>
      </c>
      <c r="BA52" s="69" t="s">
        <v>70</v>
      </c>
      <c r="BB52" s="69" t="s">
        <v>71</v>
      </c>
      <c r="BC52" s="69" t="s">
        <v>72</v>
      </c>
      <c r="BD52" s="70" t="s">
        <v>73</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74</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328">
        <f>ROUND(AG55+AG58+AG61+AG64+AG71,2)</f>
        <v>0</v>
      </c>
      <c r="AH54" s="328"/>
      <c r="AI54" s="328"/>
      <c r="AJ54" s="328"/>
      <c r="AK54" s="328"/>
      <c r="AL54" s="328"/>
      <c r="AM54" s="328"/>
      <c r="AN54" s="364">
        <f t="shared" ref="AN54:AN71" si="0">SUM(AG54,AT54)</f>
        <v>0</v>
      </c>
      <c r="AO54" s="364"/>
      <c r="AP54" s="364"/>
      <c r="AQ54" s="78" t="s">
        <v>35</v>
      </c>
      <c r="AR54" s="79"/>
      <c r="AS54" s="80">
        <f>ROUND(AS55+AS58+AS61+AS64+AS71,2)</f>
        <v>0</v>
      </c>
      <c r="AT54" s="81">
        <f t="shared" ref="AT54:AT71" si="1">ROUND(SUM(AV54:AW54),2)</f>
        <v>0</v>
      </c>
      <c r="AU54" s="82">
        <f>ROUND(AU55+AU58+AU61+AU64+AU71,5)</f>
        <v>0</v>
      </c>
      <c r="AV54" s="81">
        <f>ROUND(AZ54*L29,2)</f>
        <v>0</v>
      </c>
      <c r="AW54" s="81">
        <f>ROUND(BA54*L30,2)</f>
        <v>0</v>
      </c>
      <c r="AX54" s="81">
        <f>ROUND(BB54*L29,2)</f>
        <v>0</v>
      </c>
      <c r="AY54" s="81">
        <f>ROUND(BC54*L30,2)</f>
        <v>0</v>
      </c>
      <c r="AZ54" s="81">
        <f>ROUND(AZ55+AZ58+AZ61+AZ64+AZ71,2)</f>
        <v>0</v>
      </c>
      <c r="BA54" s="81">
        <f>ROUND(BA55+BA58+BA61+BA64+BA71,2)</f>
        <v>0</v>
      </c>
      <c r="BB54" s="81">
        <f>ROUND(BB55+BB58+BB61+BB64+BB71,2)</f>
        <v>0</v>
      </c>
      <c r="BC54" s="81">
        <f>ROUND(BC55+BC58+BC61+BC64+BC71,2)</f>
        <v>0</v>
      </c>
      <c r="BD54" s="83">
        <f>ROUND(BD55+BD58+BD61+BD64+BD71,2)</f>
        <v>0</v>
      </c>
      <c r="BS54" s="84" t="s">
        <v>75</v>
      </c>
      <c r="BT54" s="84" t="s">
        <v>76</v>
      </c>
      <c r="BU54" s="85" t="s">
        <v>77</v>
      </c>
      <c r="BV54" s="84" t="s">
        <v>78</v>
      </c>
      <c r="BW54" s="84" t="s">
        <v>5</v>
      </c>
      <c r="BX54" s="84" t="s">
        <v>79</v>
      </c>
      <c r="CL54" s="84" t="s">
        <v>19</v>
      </c>
    </row>
    <row r="55" spans="1:91" s="7" customFormat="1" ht="37.5" customHeight="1">
      <c r="B55" s="86"/>
      <c r="C55" s="87"/>
      <c r="D55" s="323" t="s">
        <v>80</v>
      </c>
      <c r="E55" s="323"/>
      <c r="F55" s="323"/>
      <c r="G55" s="323"/>
      <c r="H55" s="323"/>
      <c r="I55" s="88"/>
      <c r="J55" s="323" t="s">
        <v>81</v>
      </c>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49">
        <f>ROUND(SUM(AG56:AG57),2)</f>
        <v>0</v>
      </c>
      <c r="AH55" s="350"/>
      <c r="AI55" s="350"/>
      <c r="AJ55" s="350"/>
      <c r="AK55" s="350"/>
      <c r="AL55" s="350"/>
      <c r="AM55" s="350"/>
      <c r="AN55" s="357">
        <f t="shared" si="0"/>
        <v>0</v>
      </c>
      <c r="AO55" s="350"/>
      <c r="AP55" s="350"/>
      <c r="AQ55" s="89" t="s">
        <v>82</v>
      </c>
      <c r="AR55" s="90"/>
      <c r="AS55" s="91">
        <f>ROUND(SUM(AS56:AS57),2)</f>
        <v>0</v>
      </c>
      <c r="AT55" s="92">
        <f t="shared" si="1"/>
        <v>0</v>
      </c>
      <c r="AU55" s="93">
        <f>ROUND(SUM(AU56:AU57),5)</f>
        <v>0</v>
      </c>
      <c r="AV55" s="92">
        <f>ROUND(AZ55*L29,2)</f>
        <v>0</v>
      </c>
      <c r="AW55" s="92">
        <f>ROUND(BA55*L30,2)</f>
        <v>0</v>
      </c>
      <c r="AX55" s="92">
        <f>ROUND(BB55*L29,2)</f>
        <v>0</v>
      </c>
      <c r="AY55" s="92">
        <f>ROUND(BC55*L30,2)</f>
        <v>0</v>
      </c>
      <c r="AZ55" s="92">
        <f>ROUND(SUM(AZ56:AZ57),2)</f>
        <v>0</v>
      </c>
      <c r="BA55" s="92">
        <f>ROUND(SUM(BA56:BA57),2)</f>
        <v>0</v>
      </c>
      <c r="BB55" s="92">
        <f>ROUND(SUM(BB56:BB57),2)</f>
        <v>0</v>
      </c>
      <c r="BC55" s="92">
        <f>ROUND(SUM(BC56:BC57),2)</f>
        <v>0</v>
      </c>
      <c r="BD55" s="94">
        <f>ROUND(SUM(BD56:BD57),2)</f>
        <v>0</v>
      </c>
      <c r="BS55" s="95" t="s">
        <v>75</v>
      </c>
      <c r="BT55" s="95" t="s">
        <v>83</v>
      </c>
      <c r="BU55" s="95" t="s">
        <v>77</v>
      </c>
      <c r="BV55" s="95" t="s">
        <v>78</v>
      </c>
      <c r="BW55" s="95" t="s">
        <v>84</v>
      </c>
      <c r="BX55" s="95" t="s">
        <v>5</v>
      </c>
      <c r="CL55" s="95" t="s">
        <v>19</v>
      </c>
      <c r="CM55" s="95" t="s">
        <v>85</v>
      </c>
    </row>
    <row r="56" spans="1:91" s="4" customFormat="1" ht="16.5" customHeight="1">
      <c r="A56" s="96" t="s">
        <v>86</v>
      </c>
      <c r="B56" s="51"/>
      <c r="C56" s="97"/>
      <c r="D56" s="97"/>
      <c r="E56" s="324" t="s">
        <v>87</v>
      </c>
      <c r="F56" s="324"/>
      <c r="G56" s="324"/>
      <c r="H56" s="324"/>
      <c r="I56" s="324"/>
      <c r="J56" s="97"/>
      <c r="K56" s="324" t="s">
        <v>88</v>
      </c>
      <c r="L56" s="324"/>
      <c r="M56" s="324"/>
      <c r="N56" s="324"/>
      <c r="O56" s="324"/>
      <c r="P56" s="324"/>
      <c r="Q56" s="324"/>
      <c r="R56" s="324"/>
      <c r="S56" s="324"/>
      <c r="T56" s="324"/>
      <c r="U56" s="324"/>
      <c r="V56" s="324"/>
      <c r="W56" s="324"/>
      <c r="X56" s="324"/>
      <c r="Y56" s="324"/>
      <c r="Z56" s="324"/>
      <c r="AA56" s="324"/>
      <c r="AB56" s="324"/>
      <c r="AC56" s="324"/>
      <c r="AD56" s="324"/>
      <c r="AE56" s="324"/>
      <c r="AF56" s="324"/>
      <c r="AG56" s="351">
        <f>'SO 1.1 - Železniční svršek'!J32</f>
        <v>0</v>
      </c>
      <c r="AH56" s="352"/>
      <c r="AI56" s="352"/>
      <c r="AJ56" s="352"/>
      <c r="AK56" s="352"/>
      <c r="AL56" s="352"/>
      <c r="AM56" s="352"/>
      <c r="AN56" s="351">
        <f t="shared" si="0"/>
        <v>0</v>
      </c>
      <c r="AO56" s="352"/>
      <c r="AP56" s="352"/>
      <c r="AQ56" s="98" t="s">
        <v>89</v>
      </c>
      <c r="AR56" s="53"/>
      <c r="AS56" s="99">
        <v>0</v>
      </c>
      <c r="AT56" s="100">
        <f t="shared" si="1"/>
        <v>0</v>
      </c>
      <c r="AU56" s="101">
        <f>'SO 1.1 - Železniční svršek'!P88</f>
        <v>0</v>
      </c>
      <c r="AV56" s="100">
        <f>'SO 1.1 - Železniční svršek'!J35</f>
        <v>0</v>
      </c>
      <c r="AW56" s="100">
        <f>'SO 1.1 - Železniční svršek'!J36</f>
        <v>0</v>
      </c>
      <c r="AX56" s="100">
        <f>'SO 1.1 - Železniční svršek'!J37</f>
        <v>0</v>
      </c>
      <c r="AY56" s="100">
        <f>'SO 1.1 - Železniční svršek'!J38</f>
        <v>0</v>
      </c>
      <c r="AZ56" s="100">
        <f>'SO 1.1 - Železniční svršek'!F35</f>
        <v>0</v>
      </c>
      <c r="BA56" s="100">
        <f>'SO 1.1 - Železniční svršek'!F36</f>
        <v>0</v>
      </c>
      <c r="BB56" s="100">
        <f>'SO 1.1 - Železniční svršek'!F37</f>
        <v>0</v>
      </c>
      <c r="BC56" s="100">
        <f>'SO 1.1 - Železniční svršek'!F38</f>
        <v>0</v>
      </c>
      <c r="BD56" s="102">
        <f>'SO 1.1 - Železniční svršek'!F39</f>
        <v>0</v>
      </c>
      <c r="BT56" s="103" t="s">
        <v>85</v>
      </c>
      <c r="BV56" s="103" t="s">
        <v>78</v>
      </c>
      <c r="BW56" s="103" t="s">
        <v>90</v>
      </c>
      <c r="BX56" s="103" t="s">
        <v>84</v>
      </c>
      <c r="CL56" s="103" t="s">
        <v>19</v>
      </c>
    </row>
    <row r="57" spans="1:91" s="4" customFormat="1" ht="23.25" customHeight="1">
      <c r="A57" s="96" t="s">
        <v>86</v>
      </c>
      <c r="B57" s="51"/>
      <c r="C57" s="97"/>
      <c r="D57" s="97"/>
      <c r="E57" s="324" t="s">
        <v>91</v>
      </c>
      <c r="F57" s="324"/>
      <c r="G57" s="324"/>
      <c r="H57" s="324"/>
      <c r="I57" s="324"/>
      <c r="J57" s="97"/>
      <c r="K57" s="324" t="s">
        <v>92</v>
      </c>
      <c r="L57" s="324"/>
      <c r="M57" s="324"/>
      <c r="N57" s="324"/>
      <c r="O57" s="324"/>
      <c r="P57" s="324"/>
      <c r="Q57" s="324"/>
      <c r="R57" s="324"/>
      <c r="S57" s="324"/>
      <c r="T57" s="324"/>
      <c r="U57" s="324"/>
      <c r="V57" s="324"/>
      <c r="W57" s="324"/>
      <c r="X57" s="324"/>
      <c r="Y57" s="324"/>
      <c r="Z57" s="324"/>
      <c r="AA57" s="324"/>
      <c r="AB57" s="324"/>
      <c r="AC57" s="324"/>
      <c r="AD57" s="324"/>
      <c r="AE57" s="324"/>
      <c r="AF57" s="324"/>
      <c r="AG57" s="351">
        <f>'SO 1.2 - Materiál a práce...'!J32</f>
        <v>0</v>
      </c>
      <c r="AH57" s="352"/>
      <c r="AI57" s="352"/>
      <c r="AJ57" s="352"/>
      <c r="AK57" s="352"/>
      <c r="AL57" s="352"/>
      <c r="AM57" s="352"/>
      <c r="AN57" s="351">
        <f t="shared" si="0"/>
        <v>0</v>
      </c>
      <c r="AO57" s="352"/>
      <c r="AP57" s="352"/>
      <c r="AQ57" s="98" t="s">
        <v>89</v>
      </c>
      <c r="AR57" s="53"/>
      <c r="AS57" s="99">
        <v>0</v>
      </c>
      <c r="AT57" s="100">
        <f t="shared" si="1"/>
        <v>0</v>
      </c>
      <c r="AU57" s="101">
        <f>'SO 1.2 - Materiál a práce...'!P85</f>
        <v>0</v>
      </c>
      <c r="AV57" s="100">
        <f>'SO 1.2 - Materiál a práce...'!J35</f>
        <v>0</v>
      </c>
      <c r="AW57" s="100">
        <f>'SO 1.2 - Materiál a práce...'!J36</f>
        <v>0</v>
      </c>
      <c r="AX57" s="100">
        <f>'SO 1.2 - Materiál a práce...'!J37</f>
        <v>0</v>
      </c>
      <c r="AY57" s="100">
        <f>'SO 1.2 - Materiál a práce...'!J38</f>
        <v>0</v>
      </c>
      <c r="AZ57" s="100">
        <f>'SO 1.2 - Materiál a práce...'!F35</f>
        <v>0</v>
      </c>
      <c r="BA57" s="100">
        <f>'SO 1.2 - Materiál a práce...'!F36</f>
        <v>0</v>
      </c>
      <c r="BB57" s="100">
        <f>'SO 1.2 - Materiál a práce...'!F37</f>
        <v>0</v>
      </c>
      <c r="BC57" s="100">
        <f>'SO 1.2 - Materiál a práce...'!F38</f>
        <v>0</v>
      </c>
      <c r="BD57" s="102">
        <f>'SO 1.2 - Materiál a práce...'!F39</f>
        <v>0</v>
      </c>
      <c r="BT57" s="103" t="s">
        <v>85</v>
      </c>
      <c r="BV57" s="103" t="s">
        <v>78</v>
      </c>
      <c r="BW57" s="103" t="s">
        <v>93</v>
      </c>
      <c r="BX57" s="103" t="s">
        <v>84</v>
      </c>
      <c r="CL57" s="103" t="s">
        <v>19</v>
      </c>
    </row>
    <row r="58" spans="1:91" s="7" customFormat="1" ht="24.75" customHeight="1">
      <c r="B58" s="86"/>
      <c r="C58" s="87"/>
      <c r="D58" s="323" t="s">
        <v>94</v>
      </c>
      <c r="E58" s="323"/>
      <c r="F58" s="323"/>
      <c r="G58" s="323"/>
      <c r="H58" s="323"/>
      <c r="I58" s="88"/>
      <c r="J58" s="323" t="s">
        <v>95</v>
      </c>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49">
        <f>ROUND(SUM(AG59:AG60),2)</f>
        <v>0</v>
      </c>
      <c r="AH58" s="350"/>
      <c r="AI58" s="350"/>
      <c r="AJ58" s="350"/>
      <c r="AK58" s="350"/>
      <c r="AL58" s="350"/>
      <c r="AM58" s="350"/>
      <c r="AN58" s="357">
        <f t="shared" si="0"/>
        <v>0</v>
      </c>
      <c r="AO58" s="350"/>
      <c r="AP58" s="350"/>
      <c r="AQ58" s="89" t="s">
        <v>82</v>
      </c>
      <c r="AR58" s="90"/>
      <c r="AS58" s="91">
        <f>ROUND(SUM(AS59:AS60),2)</f>
        <v>0</v>
      </c>
      <c r="AT58" s="92">
        <f t="shared" si="1"/>
        <v>0</v>
      </c>
      <c r="AU58" s="93">
        <f>ROUND(SUM(AU59:AU60),5)</f>
        <v>0</v>
      </c>
      <c r="AV58" s="92">
        <f>ROUND(AZ58*L29,2)</f>
        <v>0</v>
      </c>
      <c r="AW58" s="92">
        <f>ROUND(BA58*L30,2)</f>
        <v>0</v>
      </c>
      <c r="AX58" s="92">
        <f>ROUND(BB58*L29,2)</f>
        <v>0</v>
      </c>
      <c r="AY58" s="92">
        <f>ROUND(BC58*L30,2)</f>
        <v>0</v>
      </c>
      <c r="AZ58" s="92">
        <f>ROUND(SUM(AZ59:AZ60),2)</f>
        <v>0</v>
      </c>
      <c r="BA58" s="92">
        <f>ROUND(SUM(BA59:BA60),2)</f>
        <v>0</v>
      </c>
      <c r="BB58" s="92">
        <f>ROUND(SUM(BB59:BB60),2)</f>
        <v>0</v>
      </c>
      <c r="BC58" s="92">
        <f>ROUND(SUM(BC59:BC60),2)</f>
        <v>0</v>
      </c>
      <c r="BD58" s="94">
        <f>ROUND(SUM(BD59:BD60),2)</f>
        <v>0</v>
      </c>
      <c r="BS58" s="95" t="s">
        <v>75</v>
      </c>
      <c r="BT58" s="95" t="s">
        <v>83</v>
      </c>
      <c r="BU58" s="95" t="s">
        <v>77</v>
      </c>
      <c r="BV58" s="95" t="s">
        <v>78</v>
      </c>
      <c r="BW58" s="95" t="s">
        <v>96</v>
      </c>
      <c r="BX58" s="95" t="s">
        <v>5</v>
      </c>
      <c r="CL58" s="95" t="s">
        <v>19</v>
      </c>
      <c r="CM58" s="95" t="s">
        <v>85</v>
      </c>
    </row>
    <row r="59" spans="1:91" s="4" customFormat="1" ht="16.5" customHeight="1">
      <c r="A59" s="96" t="s">
        <v>86</v>
      </c>
      <c r="B59" s="51"/>
      <c r="C59" s="97"/>
      <c r="D59" s="97"/>
      <c r="E59" s="324" t="s">
        <v>97</v>
      </c>
      <c r="F59" s="324"/>
      <c r="G59" s="324"/>
      <c r="H59" s="324"/>
      <c r="I59" s="324"/>
      <c r="J59" s="97"/>
      <c r="K59" s="324" t="s">
        <v>88</v>
      </c>
      <c r="L59" s="324"/>
      <c r="M59" s="324"/>
      <c r="N59" s="324"/>
      <c r="O59" s="324"/>
      <c r="P59" s="324"/>
      <c r="Q59" s="324"/>
      <c r="R59" s="324"/>
      <c r="S59" s="324"/>
      <c r="T59" s="324"/>
      <c r="U59" s="324"/>
      <c r="V59" s="324"/>
      <c r="W59" s="324"/>
      <c r="X59" s="324"/>
      <c r="Y59" s="324"/>
      <c r="Z59" s="324"/>
      <c r="AA59" s="324"/>
      <c r="AB59" s="324"/>
      <c r="AC59" s="324"/>
      <c r="AD59" s="324"/>
      <c r="AE59" s="324"/>
      <c r="AF59" s="324"/>
      <c r="AG59" s="351">
        <f>'SO 2.1 - Železniční svršek'!J32</f>
        <v>0</v>
      </c>
      <c r="AH59" s="352"/>
      <c r="AI59" s="352"/>
      <c r="AJ59" s="352"/>
      <c r="AK59" s="352"/>
      <c r="AL59" s="352"/>
      <c r="AM59" s="352"/>
      <c r="AN59" s="351">
        <f t="shared" si="0"/>
        <v>0</v>
      </c>
      <c r="AO59" s="352"/>
      <c r="AP59" s="352"/>
      <c r="AQ59" s="98" t="s">
        <v>89</v>
      </c>
      <c r="AR59" s="53"/>
      <c r="AS59" s="99">
        <v>0</v>
      </c>
      <c r="AT59" s="100">
        <f t="shared" si="1"/>
        <v>0</v>
      </c>
      <c r="AU59" s="101">
        <f>'SO 2.1 - Železniční svršek'!P88</f>
        <v>0</v>
      </c>
      <c r="AV59" s="100">
        <f>'SO 2.1 - Železniční svršek'!J35</f>
        <v>0</v>
      </c>
      <c r="AW59" s="100">
        <f>'SO 2.1 - Železniční svršek'!J36</f>
        <v>0</v>
      </c>
      <c r="AX59" s="100">
        <f>'SO 2.1 - Železniční svršek'!J37</f>
        <v>0</v>
      </c>
      <c r="AY59" s="100">
        <f>'SO 2.1 - Železniční svršek'!J38</f>
        <v>0</v>
      </c>
      <c r="AZ59" s="100">
        <f>'SO 2.1 - Železniční svršek'!F35</f>
        <v>0</v>
      </c>
      <c r="BA59" s="100">
        <f>'SO 2.1 - Železniční svršek'!F36</f>
        <v>0</v>
      </c>
      <c r="BB59" s="100">
        <f>'SO 2.1 - Železniční svršek'!F37</f>
        <v>0</v>
      </c>
      <c r="BC59" s="100">
        <f>'SO 2.1 - Železniční svršek'!F38</f>
        <v>0</v>
      </c>
      <c r="BD59" s="102">
        <f>'SO 2.1 - Železniční svršek'!F39</f>
        <v>0</v>
      </c>
      <c r="BT59" s="103" t="s">
        <v>85</v>
      </c>
      <c r="BV59" s="103" t="s">
        <v>78</v>
      </c>
      <c r="BW59" s="103" t="s">
        <v>98</v>
      </c>
      <c r="BX59" s="103" t="s">
        <v>96</v>
      </c>
      <c r="CL59" s="103" t="s">
        <v>19</v>
      </c>
    </row>
    <row r="60" spans="1:91" s="4" customFormat="1" ht="23.25" customHeight="1">
      <c r="A60" s="96" t="s">
        <v>86</v>
      </c>
      <c r="B60" s="51"/>
      <c r="C60" s="97"/>
      <c r="D60" s="97"/>
      <c r="E60" s="324" t="s">
        <v>99</v>
      </c>
      <c r="F60" s="324"/>
      <c r="G60" s="324"/>
      <c r="H60" s="324"/>
      <c r="I60" s="324"/>
      <c r="J60" s="97"/>
      <c r="K60" s="324" t="s">
        <v>92</v>
      </c>
      <c r="L60" s="324"/>
      <c r="M60" s="324"/>
      <c r="N60" s="324"/>
      <c r="O60" s="324"/>
      <c r="P60" s="324"/>
      <c r="Q60" s="324"/>
      <c r="R60" s="324"/>
      <c r="S60" s="324"/>
      <c r="T60" s="324"/>
      <c r="U60" s="324"/>
      <c r="V60" s="324"/>
      <c r="W60" s="324"/>
      <c r="X60" s="324"/>
      <c r="Y60" s="324"/>
      <c r="Z60" s="324"/>
      <c r="AA60" s="324"/>
      <c r="AB60" s="324"/>
      <c r="AC60" s="324"/>
      <c r="AD60" s="324"/>
      <c r="AE60" s="324"/>
      <c r="AF60" s="324"/>
      <c r="AG60" s="351">
        <f>'SO 2.2 - Materiál a práce...'!J32</f>
        <v>0</v>
      </c>
      <c r="AH60" s="352"/>
      <c r="AI60" s="352"/>
      <c r="AJ60" s="352"/>
      <c r="AK60" s="352"/>
      <c r="AL60" s="352"/>
      <c r="AM60" s="352"/>
      <c r="AN60" s="351">
        <f t="shared" si="0"/>
        <v>0</v>
      </c>
      <c r="AO60" s="352"/>
      <c r="AP60" s="352"/>
      <c r="AQ60" s="98" t="s">
        <v>89</v>
      </c>
      <c r="AR60" s="53"/>
      <c r="AS60" s="99">
        <v>0</v>
      </c>
      <c r="AT60" s="100">
        <f t="shared" si="1"/>
        <v>0</v>
      </c>
      <c r="AU60" s="101">
        <f>'SO 2.2 - Materiál a práce...'!P85</f>
        <v>0</v>
      </c>
      <c r="AV60" s="100">
        <f>'SO 2.2 - Materiál a práce...'!J35</f>
        <v>0</v>
      </c>
      <c r="AW60" s="100">
        <f>'SO 2.2 - Materiál a práce...'!J36</f>
        <v>0</v>
      </c>
      <c r="AX60" s="100">
        <f>'SO 2.2 - Materiál a práce...'!J37</f>
        <v>0</v>
      </c>
      <c r="AY60" s="100">
        <f>'SO 2.2 - Materiál a práce...'!J38</f>
        <v>0</v>
      </c>
      <c r="AZ60" s="100">
        <f>'SO 2.2 - Materiál a práce...'!F35</f>
        <v>0</v>
      </c>
      <c r="BA60" s="100">
        <f>'SO 2.2 - Materiál a práce...'!F36</f>
        <v>0</v>
      </c>
      <c r="BB60" s="100">
        <f>'SO 2.2 - Materiál a práce...'!F37</f>
        <v>0</v>
      </c>
      <c r="BC60" s="100">
        <f>'SO 2.2 - Materiál a práce...'!F38</f>
        <v>0</v>
      </c>
      <c r="BD60" s="102">
        <f>'SO 2.2 - Materiál a práce...'!F39</f>
        <v>0</v>
      </c>
      <c r="BT60" s="103" t="s">
        <v>85</v>
      </c>
      <c r="BV60" s="103" t="s">
        <v>78</v>
      </c>
      <c r="BW60" s="103" t="s">
        <v>100</v>
      </c>
      <c r="BX60" s="103" t="s">
        <v>96</v>
      </c>
      <c r="CL60" s="103" t="s">
        <v>19</v>
      </c>
    </row>
    <row r="61" spans="1:91" s="7" customFormat="1" ht="16.5" customHeight="1">
      <c r="B61" s="86"/>
      <c r="C61" s="87"/>
      <c r="D61" s="323" t="s">
        <v>101</v>
      </c>
      <c r="E61" s="323"/>
      <c r="F61" s="323"/>
      <c r="G61" s="323"/>
      <c r="H61" s="323"/>
      <c r="I61" s="88"/>
      <c r="J61" s="323" t="s">
        <v>102</v>
      </c>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49">
        <f>ROUND(SUM(AG62:AG63),2)</f>
        <v>0</v>
      </c>
      <c r="AH61" s="350"/>
      <c r="AI61" s="350"/>
      <c r="AJ61" s="350"/>
      <c r="AK61" s="350"/>
      <c r="AL61" s="350"/>
      <c r="AM61" s="350"/>
      <c r="AN61" s="357">
        <f t="shared" si="0"/>
        <v>0</v>
      </c>
      <c r="AO61" s="350"/>
      <c r="AP61" s="350"/>
      <c r="AQ61" s="89" t="s">
        <v>82</v>
      </c>
      <c r="AR61" s="90"/>
      <c r="AS61" s="91">
        <f>ROUND(SUM(AS62:AS63),2)</f>
        <v>0</v>
      </c>
      <c r="AT61" s="92">
        <f t="shared" si="1"/>
        <v>0</v>
      </c>
      <c r="AU61" s="93">
        <f>ROUND(SUM(AU62:AU63),5)</f>
        <v>0</v>
      </c>
      <c r="AV61" s="92">
        <f>ROUND(AZ61*L29,2)</f>
        <v>0</v>
      </c>
      <c r="AW61" s="92">
        <f>ROUND(BA61*L30,2)</f>
        <v>0</v>
      </c>
      <c r="AX61" s="92">
        <f>ROUND(BB61*L29,2)</f>
        <v>0</v>
      </c>
      <c r="AY61" s="92">
        <f>ROUND(BC61*L30,2)</f>
        <v>0</v>
      </c>
      <c r="AZ61" s="92">
        <f>ROUND(SUM(AZ62:AZ63),2)</f>
        <v>0</v>
      </c>
      <c r="BA61" s="92">
        <f>ROUND(SUM(BA62:BA63),2)</f>
        <v>0</v>
      </c>
      <c r="BB61" s="92">
        <f>ROUND(SUM(BB62:BB63),2)</f>
        <v>0</v>
      </c>
      <c r="BC61" s="92">
        <f>ROUND(SUM(BC62:BC63),2)</f>
        <v>0</v>
      </c>
      <c r="BD61" s="94">
        <f>ROUND(SUM(BD62:BD63),2)</f>
        <v>0</v>
      </c>
      <c r="BS61" s="95" t="s">
        <v>75</v>
      </c>
      <c r="BT61" s="95" t="s">
        <v>83</v>
      </c>
      <c r="BU61" s="95" t="s">
        <v>77</v>
      </c>
      <c r="BV61" s="95" t="s">
        <v>78</v>
      </c>
      <c r="BW61" s="95" t="s">
        <v>103</v>
      </c>
      <c r="BX61" s="95" t="s">
        <v>5</v>
      </c>
      <c r="CL61" s="95" t="s">
        <v>19</v>
      </c>
      <c r="CM61" s="95" t="s">
        <v>85</v>
      </c>
    </row>
    <row r="62" spans="1:91" s="4" customFormat="1" ht="16.5" customHeight="1">
      <c r="A62" s="96" t="s">
        <v>86</v>
      </c>
      <c r="B62" s="51"/>
      <c r="C62" s="97"/>
      <c r="D62" s="97"/>
      <c r="E62" s="324" t="s">
        <v>104</v>
      </c>
      <c r="F62" s="324"/>
      <c r="G62" s="324"/>
      <c r="H62" s="324"/>
      <c r="I62" s="324"/>
      <c r="J62" s="97"/>
      <c r="K62" s="324" t="s">
        <v>88</v>
      </c>
      <c r="L62" s="324"/>
      <c r="M62" s="324"/>
      <c r="N62" s="324"/>
      <c r="O62" s="324"/>
      <c r="P62" s="324"/>
      <c r="Q62" s="324"/>
      <c r="R62" s="324"/>
      <c r="S62" s="324"/>
      <c r="T62" s="324"/>
      <c r="U62" s="324"/>
      <c r="V62" s="324"/>
      <c r="W62" s="324"/>
      <c r="X62" s="324"/>
      <c r="Y62" s="324"/>
      <c r="Z62" s="324"/>
      <c r="AA62" s="324"/>
      <c r="AB62" s="324"/>
      <c r="AC62" s="324"/>
      <c r="AD62" s="324"/>
      <c r="AE62" s="324"/>
      <c r="AF62" s="324"/>
      <c r="AG62" s="351">
        <f>'SO 3.1 - Železniční svršek'!J32</f>
        <v>0</v>
      </c>
      <c r="AH62" s="352"/>
      <c r="AI62" s="352"/>
      <c r="AJ62" s="352"/>
      <c r="AK62" s="352"/>
      <c r="AL62" s="352"/>
      <c r="AM62" s="352"/>
      <c r="AN62" s="351">
        <f t="shared" si="0"/>
        <v>0</v>
      </c>
      <c r="AO62" s="352"/>
      <c r="AP62" s="352"/>
      <c r="AQ62" s="98" t="s">
        <v>89</v>
      </c>
      <c r="AR62" s="53"/>
      <c r="AS62" s="99">
        <v>0</v>
      </c>
      <c r="AT62" s="100">
        <f t="shared" si="1"/>
        <v>0</v>
      </c>
      <c r="AU62" s="101">
        <f>'SO 3.1 - Železniční svršek'!P88</f>
        <v>0</v>
      </c>
      <c r="AV62" s="100">
        <f>'SO 3.1 - Železniční svršek'!J35</f>
        <v>0</v>
      </c>
      <c r="AW62" s="100">
        <f>'SO 3.1 - Železniční svršek'!J36</f>
        <v>0</v>
      </c>
      <c r="AX62" s="100">
        <f>'SO 3.1 - Železniční svršek'!J37</f>
        <v>0</v>
      </c>
      <c r="AY62" s="100">
        <f>'SO 3.1 - Železniční svršek'!J38</f>
        <v>0</v>
      </c>
      <c r="AZ62" s="100">
        <f>'SO 3.1 - Železniční svršek'!F35</f>
        <v>0</v>
      </c>
      <c r="BA62" s="100">
        <f>'SO 3.1 - Železniční svršek'!F36</f>
        <v>0</v>
      </c>
      <c r="BB62" s="100">
        <f>'SO 3.1 - Železniční svršek'!F37</f>
        <v>0</v>
      </c>
      <c r="BC62" s="100">
        <f>'SO 3.1 - Železniční svršek'!F38</f>
        <v>0</v>
      </c>
      <c r="BD62" s="102">
        <f>'SO 3.1 - Železniční svršek'!F39</f>
        <v>0</v>
      </c>
      <c r="BT62" s="103" t="s">
        <v>85</v>
      </c>
      <c r="BV62" s="103" t="s">
        <v>78</v>
      </c>
      <c r="BW62" s="103" t="s">
        <v>105</v>
      </c>
      <c r="BX62" s="103" t="s">
        <v>103</v>
      </c>
      <c r="CL62" s="103" t="s">
        <v>19</v>
      </c>
    </row>
    <row r="63" spans="1:91" s="4" customFormat="1" ht="23.25" customHeight="1">
      <c r="A63" s="96" t="s">
        <v>86</v>
      </c>
      <c r="B63" s="51"/>
      <c r="C63" s="97"/>
      <c r="D63" s="97"/>
      <c r="E63" s="324" t="s">
        <v>106</v>
      </c>
      <c r="F63" s="324"/>
      <c r="G63" s="324"/>
      <c r="H63" s="324"/>
      <c r="I63" s="324"/>
      <c r="J63" s="97"/>
      <c r="K63" s="324" t="s">
        <v>92</v>
      </c>
      <c r="L63" s="324"/>
      <c r="M63" s="324"/>
      <c r="N63" s="324"/>
      <c r="O63" s="324"/>
      <c r="P63" s="324"/>
      <c r="Q63" s="324"/>
      <c r="R63" s="324"/>
      <c r="S63" s="324"/>
      <c r="T63" s="324"/>
      <c r="U63" s="324"/>
      <c r="V63" s="324"/>
      <c r="W63" s="324"/>
      <c r="X63" s="324"/>
      <c r="Y63" s="324"/>
      <c r="Z63" s="324"/>
      <c r="AA63" s="324"/>
      <c r="AB63" s="324"/>
      <c r="AC63" s="324"/>
      <c r="AD63" s="324"/>
      <c r="AE63" s="324"/>
      <c r="AF63" s="324"/>
      <c r="AG63" s="351">
        <f>'SO 3.2 - Materiál a práce...'!J32</f>
        <v>0</v>
      </c>
      <c r="AH63" s="352"/>
      <c r="AI63" s="352"/>
      <c r="AJ63" s="352"/>
      <c r="AK63" s="352"/>
      <c r="AL63" s="352"/>
      <c r="AM63" s="352"/>
      <c r="AN63" s="351">
        <f t="shared" si="0"/>
        <v>0</v>
      </c>
      <c r="AO63" s="352"/>
      <c r="AP63" s="352"/>
      <c r="AQ63" s="98" t="s">
        <v>89</v>
      </c>
      <c r="AR63" s="53"/>
      <c r="AS63" s="99">
        <v>0</v>
      </c>
      <c r="AT63" s="100">
        <f t="shared" si="1"/>
        <v>0</v>
      </c>
      <c r="AU63" s="101">
        <f>'SO 3.2 - Materiál a práce...'!P85</f>
        <v>0</v>
      </c>
      <c r="AV63" s="100">
        <f>'SO 3.2 - Materiál a práce...'!J35</f>
        <v>0</v>
      </c>
      <c r="AW63" s="100">
        <f>'SO 3.2 - Materiál a práce...'!J36</f>
        <v>0</v>
      </c>
      <c r="AX63" s="100">
        <f>'SO 3.2 - Materiál a práce...'!J37</f>
        <v>0</v>
      </c>
      <c r="AY63" s="100">
        <f>'SO 3.2 - Materiál a práce...'!J38</f>
        <v>0</v>
      </c>
      <c r="AZ63" s="100">
        <f>'SO 3.2 - Materiál a práce...'!F35</f>
        <v>0</v>
      </c>
      <c r="BA63" s="100">
        <f>'SO 3.2 - Materiál a práce...'!F36</f>
        <v>0</v>
      </c>
      <c r="BB63" s="100">
        <f>'SO 3.2 - Materiál a práce...'!F37</f>
        <v>0</v>
      </c>
      <c r="BC63" s="100">
        <f>'SO 3.2 - Materiál a práce...'!F38</f>
        <v>0</v>
      </c>
      <c r="BD63" s="102">
        <f>'SO 3.2 - Materiál a práce...'!F39</f>
        <v>0</v>
      </c>
      <c r="BT63" s="103" t="s">
        <v>85</v>
      </c>
      <c r="BV63" s="103" t="s">
        <v>78</v>
      </c>
      <c r="BW63" s="103" t="s">
        <v>107</v>
      </c>
      <c r="BX63" s="103" t="s">
        <v>103</v>
      </c>
      <c r="CL63" s="103" t="s">
        <v>19</v>
      </c>
    </row>
    <row r="64" spans="1:91" s="7" customFormat="1" ht="16.5" customHeight="1">
      <c r="B64" s="86"/>
      <c r="C64" s="87"/>
      <c r="D64" s="323" t="s">
        <v>108</v>
      </c>
      <c r="E64" s="323"/>
      <c r="F64" s="323"/>
      <c r="G64" s="323"/>
      <c r="H64" s="323"/>
      <c r="I64" s="88"/>
      <c r="J64" s="323" t="s">
        <v>109</v>
      </c>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49">
        <f>ROUND(SUM(AG65:AG70),2)</f>
        <v>0</v>
      </c>
      <c r="AH64" s="350"/>
      <c r="AI64" s="350"/>
      <c r="AJ64" s="350"/>
      <c r="AK64" s="350"/>
      <c r="AL64" s="350"/>
      <c r="AM64" s="350"/>
      <c r="AN64" s="357">
        <f t="shared" si="0"/>
        <v>0</v>
      </c>
      <c r="AO64" s="350"/>
      <c r="AP64" s="350"/>
      <c r="AQ64" s="89" t="s">
        <v>82</v>
      </c>
      <c r="AR64" s="90"/>
      <c r="AS64" s="91">
        <f>ROUND(SUM(AS65:AS70),2)</f>
        <v>0</v>
      </c>
      <c r="AT64" s="92">
        <f t="shared" si="1"/>
        <v>0</v>
      </c>
      <c r="AU64" s="93">
        <f>ROUND(SUM(AU65:AU70),5)</f>
        <v>0</v>
      </c>
      <c r="AV64" s="92">
        <f>ROUND(AZ64*L29,2)</f>
        <v>0</v>
      </c>
      <c r="AW64" s="92">
        <f>ROUND(BA64*L30,2)</f>
        <v>0</v>
      </c>
      <c r="AX64" s="92">
        <f>ROUND(BB64*L29,2)</f>
        <v>0</v>
      </c>
      <c r="AY64" s="92">
        <f>ROUND(BC64*L30,2)</f>
        <v>0</v>
      </c>
      <c r="AZ64" s="92">
        <f>ROUND(SUM(AZ65:AZ70),2)</f>
        <v>0</v>
      </c>
      <c r="BA64" s="92">
        <f>ROUND(SUM(BA65:BA70),2)</f>
        <v>0</v>
      </c>
      <c r="BB64" s="92">
        <f>ROUND(SUM(BB65:BB70),2)</f>
        <v>0</v>
      </c>
      <c r="BC64" s="92">
        <f>ROUND(SUM(BC65:BC70),2)</f>
        <v>0</v>
      </c>
      <c r="BD64" s="94">
        <f>ROUND(SUM(BD65:BD70),2)</f>
        <v>0</v>
      </c>
      <c r="BS64" s="95" t="s">
        <v>75</v>
      </c>
      <c r="BT64" s="95" t="s">
        <v>83</v>
      </c>
      <c r="BU64" s="95" t="s">
        <v>77</v>
      </c>
      <c r="BV64" s="95" t="s">
        <v>78</v>
      </c>
      <c r="BW64" s="95" t="s">
        <v>110</v>
      </c>
      <c r="BX64" s="95" t="s">
        <v>5</v>
      </c>
      <c r="CL64" s="95" t="s">
        <v>19</v>
      </c>
      <c r="CM64" s="95" t="s">
        <v>85</v>
      </c>
    </row>
    <row r="65" spans="1:91" s="4" customFormat="1" ht="16.5" customHeight="1">
      <c r="A65" s="96" t="s">
        <v>86</v>
      </c>
      <c r="B65" s="51"/>
      <c r="C65" s="97"/>
      <c r="D65" s="97"/>
      <c r="E65" s="324" t="s">
        <v>111</v>
      </c>
      <c r="F65" s="324"/>
      <c r="G65" s="324"/>
      <c r="H65" s="324"/>
      <c r="I65" s="324"/>
      <c r="J65" s="97"/>
      <c r="K65" s="324" t="s">
        <v>112</v>
      </c>
      <c r="L65" s="324"/>
      <c r="M65" s="324"/>
      <c r="N65" s="324"/>
      <c r="O65" s="324"/>
      <c r="P65" s="324"/>
      <c r="Q65" s="324"/>
      <c r="R65" s="324"/>
      <c r="S65" s="324"/>
      <c r="T65" s="324"/>
      <c r="U65" s="324"/>
      <c r="V65" s="324"/>
      <c r="W65" s="324"/>
      <c r="X65" s="324"/>
      <c r="Y65" s="324"/>
      <c r="Z65" s="324"/>
      <c r="AA65" s="324"/>
      <c r="AB65" s="324"/>
      <c r="AC65" s="324"/>
      <c r="AD65" s="324"/>
      <c r="AE65" s="324"/>
      <c r="AF65" s="324"/>
      <c r="AG65" s="351">
        <f>'SO 4.1 - Železniční svrše...'!J32</f>
        <v>0</v>
      </c>
      <c r="AH65" s="352"/>
      <c r="AI65" s="352"/>
      <c r="AJ65" s="352"/>
      <c r="AK65" s="352"/>
      <c r="AL65" s="352"/>
      <c r="AM65" s="352"/>
      <c r="AN65" s="351">
        <f t="shared" si="0"/>
        <v>0</v>
      </c>
      <c r="AO65" s="352"/>
      <c r="AP65" s="352"/>
      <c r="AQ65" s="98" t="s">
        <v>89</v>
      </c>
      <c r="AR65" s="53"/>
      <c r="AS65" s="99">
        <v>0</v>
      </c>
      <c r="AT65" s="100">
        <f t="shared" si="1"/>
        <v>0</v>
      </c>
      <c r="AU65" s="101">
        <f>'SO 4.1 - Železniční svrše...'!P88</f>
        <v>0</v>
      </c>
      <c r="AV65" s="100">
        <f>'SO 4.1 - Železniční svrše...'!J35</f>
        <v>0</v>
      </c>
      <c r="AW65" s="100">
        <f>'SO 4.1 - Železniční svrše...'!J36</f>
        <v>0</v>
      </c>
      <c r="AX65" s="100">
        <f>'SO 4.1 - Železniční svrše...'!J37</f>
        <v>0</v>
      </c>
      <c r="AY65" s="100">
        <f>'SO 4.1 - Železniční svrše...'!J38</f>
        <v>0</v>
      </c>
      <c r="AZ65" s="100">
        <f>'SO 4.1 - Železniční svrše...'!F35</f>
        <v>0</v>
      </c>
      <c r="BA65" s="100">
        <f>'SO 4.1 - Železniční svrše...'!F36</f>
        <v>0</v>
      </c>
      <c r="BB65" s="100">
        <f>'SO 4.1 - Železniční svrše...'!F37</f>
        <v>0</v>
      </c>
      <c r="BC65" s="100">
        <f>'SO 4.1 - Železniční svrše...'!F38</f>
        <v>0</v>
      </c>
      <c r="BD65" s="102">
        <f>'SO 4.1 - Železniční svrše...'!F39</f>
        <v>0</v>
      </c>
      <c r="BT65" s="103" t="s">
        <v>85</v>
      </c>
      <c r="BV65" s="103" t="s">
        <v>78</v>
      </c>
      <c r="BW65" s="103" t="s">
        <v>113</v>
      </c>
      <c r="BX65" s="103" t="s">
        <v>110</v>
      </c>
      <c r="CL65" s="103" t="s">
        <v>19</v>
      </c>
    </row>
    <row r="66" spans="1:91" s="4" customFormat="1" ht="16.5" customHeight="1">
      <c r="A66" s="96" t="s">
        <v>86</v>
      </c>
      <c r="B66" s="51"/>
      <c r="C66" s="97"/>
      <c r="D66" s="97"/>
      <c r="E66" s="324" t="s">
        <v>114</v>
      </c>
      <c r="F66" s="324"/>
      <c r="G66" s="324"/>
      <c r="H66" s="324"/>
      <c r="I66" s="324"/>
      <c r="J66" s="97"/>
      <c r="K66" s="324" t="s">
        <v>115</v>
      </c>
      <c r="L66" s="324"/>
      <c r="M66" s="324"/>
      <c r="N66" s="324"/>
      <c r="O66" s="324"/>
      <c r="P66" s="324"/>
      <c r="Q66" s="324"/>
      <c r="R66" s="324"/>
      <c r="S66" s="324"/>
      <c r="T66" s="324"/>
      <c r="U66" s="324"/>
      <c r="V66" s="324"/>
      <c r="W66" s="324"/>
      <c r="X66" s="324"/>
      <c r="Y66" s="324"/>
      <c r="Z66" s="324"/>
      <c r="AA66" s="324"/>
      <c r="AB66" s="324"/>
      <c r="AC66" s="324"/>
      <c r="AD66" s="324"/>
      <c r="AE66" s="324"/>
      <c r="AF66" s="324"/>
      <c r="AG66" s="351">
        <f>'SO 4.2 - P1645 v km 65,73...'!J32</f>
        <v>0</v>
      </c>
      <c r="AH66" s="352"/>
      <c r="AI66" s="352"/>
      <c r="AJ66" s="352"/>
      <c r="AK66" s="352"/>
      <c r="AL66" s="352"/>
      <c r="AM66" s="352"/>
      <c r="AN66" s="351">
        <f t="shared" si="0"/>
        <v>0</v>
      </c>
      <c r="AO66" s="352"/>
      <c r="AP66" s="352"/>
      <c r="AQ66" s="98" t="s">
        <v>89</v>
      </c>
      <c r="AR66" s="53"/>
      <c r="AS66" s="99">
        <v>0</v>
      </c>
      <c r="AT66" s="100">
        <f t="shared" si="1"/>
        <v>0</v>
      </c>
      <c r="AU66" s="101">
        <f>'SO 4.2 - P1645 v km 65,73...'!P88</f>
        <v>0</v>
      </c>
      <c r="AV66" s="100">
        <f>'SO 4.2 - P1645 v km 65,73...'!J35</f>
        <v>0</v>
      </c>
      <c r="AW66" s="100">
        <f>'SO 4.2 - P1645 v km 65,73...'!J36</f>
        <v>0</v>
      </c>
      <c r="AX66" s="100">
        <f>'SO 4.2 - P1645 v km 65,73...'!J37</f>
        <v>0</v>
      </c>
      <c r="AY66" s="100">
        <f>'SO 4.2 - P1645 v km 65,73...'!J38</f>
        <v>0</v>
      </c>
      <c r="AZ66" s="100">
        <f>'SO 4.2 - P1645 v km 65,73...'!F35</f>
        <v>0</v>
      </c>
      <c r="BA66" s="100">
        <f>'SO 4.2 - P1645 v km 65,73...'!F36</f>
        <v>0</v>
      </c>
      <c r="BB66" s="100">
        <f>'SO 4.2 - P1645 v km 65,73...'!F37</f>
        <v>0</v>
      </c>
      <c r="BC66" s="100">
        <f>'SO 4.2 - P1645 v km 65,73...'!F38</f>
        <v>0</v>
      </c>
      <c r="BD66" s="102">
        <f>'SO 4.2 - P1645 v km 65,73...'!F39</f>
        <v>0</v>
      </c>
      <c r="BT66" s="103" t="s">
        <v>85</v>
      </c>
      <c r="BV66" s="103" t="s">
        <v>78</v>
      </c>
      <c r="BW66" s="103" t="s">
        <v>116</v>
      </c>
      <c r="BX66" s="103" t="s">
        <v>110</v>
      </c>
      <c r="CL66" s="103" t="s">
        <v>19</v>
      </c>
    </row>
    <row r="67" spans="1:91" s="4" customFormat="1" ht="16.5" customHeight="1">
      <c r="A67" s="96" t="s">
        <v>86</v>
      </c>
      <c r="B67" s="51"/>
      <c r="C67" s="97"/>
      <c r="D67" s="97"/>
      <c r="E67" s="324" t="s">
        <v>117</v>
      </c>
      <c r="F67" s="324"/>
      <c r="G67" s="324"/>
      <c r="H67" s="324"/>
      <c r="I67" s="324"/>
      <c r="J67" s="97"/>
      <c r="K67" s="324" t="s">
        <v>118</v>
      </c>
      <c r="L67" s="324"/>
      <c r="M67" s="324"/>
      <c r="N67" s="324"/>
      <c r="O67" s="324"/>
      <c r="P67" s="324"/>
      <c r="Q67" s="324"/>
      <c r="R67" s="324"/>
      <c r="S67" s="324"/>
      <c r="T67" s="324"/>
      <c r="U67" s="324"/>
      <c r="V67" s="324"/>
      <c r="W67" s="324"/>
      <c r="X67" s="324"/>
      <c r="Y67" s="324"/>
      <c r="Z67" s="324"/>
      <c r="AA67" s="324"/>
      <c r="AB67" s="324"/>
      <c r="AC67" s="324"/>
      <c r="AD67" s="324"/>
      <c r="AE67" s="324"/>
      <c r="AF67" s="324"/>
      <c r="AG67" s="351">
        <f>'SO 4.3 - P1646 v km 67,26...'!J32</f>
        <v>0</v>
      </c>
      <c r="AH67" s="352"/>
      <c r="AI67" s="352"/>
      <c r="AJ67" s="352"/>
      <c r="AK67" s="352"/>
      <c r="AL67" s="352"/>
      <c r="AM67" s="352"/>
      <c r="AN67" s="351">
        <f t="shared" si="0"/>
        <v>0</v>
      </c>
      <c r="AO67" s="352"/>
      <c r="AP67" s="352"/>
      <c r="AQ67" s="98" t="s">
        <v>89</v>
      </c>
      <c r="AR67" s="53"/>
      <c r="AS67" s="99">
        <v>0</v>
      </c>
      <c r="AT67" s="100">
        <f t="shared" si="1"/>
        <v>0</v>
      </c>
      <c r="AU67" s="101">
        <f>'SO 4.3 - P1646 v km 67,26...'!P88</f>
        <v>0</v>
      </c>
      <c r="AV67" s="100">
        <f>'SO 4.3 - P1646 v km 67,26...'!J35</f>
        <v>0</v>
      </c>
      <c r="AW67" s="100">
        <f>'SO 4.3 - P1646 v km 67,26...'!J36</f>
        <v>0</v>
      </c>
      <c r="AX67" s="100">
        <f>'SO 4.3 - P1646 v km 67,26...'!J37</f>
        <v>0</v>
      </c>
      <c r="AY67" s="100">
        <f>'SO 4.3 - P1646 v km 67,26...'!J38</f>
        <v>0</v>
      </c>
      <c r="AZ67" s="100">
        <f>'SO 4.3 - P1646 v km 67,26...'!F35</f>
        <v>0</v>
      </c>
      <c r="BA67" s="100">
        <f>'SO 4.3 - P1646 v km 67,26...'!F36</f>
        <v>0</v>
      </c>
      <c r="BB67" s="100">
        <f>'SO 4.3 - P1646 v km 67,26...'!F37</f>
        <v>0</v>
      </c>
      <c r="BC67" s="100">
        <f>'SO 4.3 - P1646 v km 67,26...'!F38</f>
        <v>0</v>
      </c>
      <c r="BD67" s="102">
        <f>'SO 4.3 - P1646 v km 67,26...'!F39</f>
        <v>0</v>
      </c>
      <c r="BT67" s="103" t="s">
        <v>85</v>
      </c>
      <c r="BV67" s="103" t="s">
        <v>78</v>
      </c>
      <c r="BW67" s="103" t="s">
        <v>119</v>
      </c>
      <c r="BX67" s="103" t="s">
        <v>110</v>
      </c>
      <c r="CL67" s="103" t="s">
        <v>19</v>
      </c>
    </row>
    <row r="68" spans="1:91" s="4" customFormat="1" ht="16.5" customHeight="1">
      <c r="A68" s="96" t="s">
        <v>86</v>
      </c>
      <c r="B68" s="51"/>
      <c r="C68" s="97"/>
      <c r="D68" s="97"/>
      <c r="E68" s="324" t="s">
        <v>120</v>
      </c>
      <c r="F68" s="324"/>
      <c r="G68" s="324"/>
      <c r="H68" s="324"/>
      <c r="I68" s="324"/>
      <c r="J68" s="97"/>
      <c r="K68" s="324" t="s">
        <v>121</v>
      </c>
      <c r="L68" s="324"/>
      <c r="M68" s="324"/>
      <c r="N68" s="324"/>
      <c r="O68" s="324"/>
      <c r="P68" s="324"/>
      <c r="Q68" s="324"/>
      <c r="R68" s="324"/>
      <c r="S68" s="324"/>
      <c r="T68" s="324"/>
      <c r="U68" s="324"/>
      <c r="V68" s="324"/>
      <c r="W68" s="324"/>
      <c r="X68" s="324"/>
      <c r="Y68" s="324"/>
      <c r="Z68" s="324"/>
      <c r="AA68" s="324"/>
      <c r="AB68" s="324"/>
      <c r="AC68" s="324"/>
      <c r="AD68" s="324"/>
      <c r="AE68" s="324"/>
      <c r="AF68" s="324"/>
      <c r="AG68" s="351">
        <f>'SO 4.4 - P1647 v km 67,71...'!J32</f>
        <v>0</v>
      </c>
      <c r="AH68" s="352"/>
      <c r="AI68" s="352"/>
      <c r="AJ68" s="352"/>
      <c r="AK68" s="352"/>
      <c r="AL68" s="352"/>
      <c r="AM68" s="352"/>
      <c r="AN68" s="351">
        <f t="shared" si="0"/>
        <v>0</v>
      </c>
      <c r="AO68" s="352"/>
      <c r="AP68" s="352"/>
      <c r="AQ68" s="98" t="s">
        <v>89</v>
      </c>
      <c r="AR68" s="53"/>
      <c r="AS68" s="99">
        <v>0</v>
      </c>
      <c r="AT68" s="100">
        <f t="shared" si="1"/>
        <v>0</v>
      </c>
      <c r="AU68" s="101">
        <f>'SO 4.4 - P1647 v km 67,71...'!P88</f>
        <v>0</v>
      </c>
      <c r="AV68" s="100">
        <f>'SO 4.4 - P1647 v km 67,71...'!J35</f>
        <v>0</v>
      </c>
      <c r="AW68" s="100">
        <f>'SO 4.4 - P1647 v km 67,71...'!J36</f>
        <v>0</v>
      </c>
      <c r="AX68" s="100">
        <f>'SO 4.4 - P1647 v km 67,71...'!J37</f>
        <v>0</v>
      </c>
      <c r="AY68" s="100">
        <f>'SO 4.4 - P1647 v km 67,71...'!J38</f>
        <v>0</v>
      </c>
      <c r="AZ68" s="100">
        <f>'SO 4.4 - P1647 v km 67,71...'!F35</f>
        <v>0</v>
      </c>
      <c r="BA68" s="100">
        <f>'SO 4.4 - P1647 v km 67,71...'!F36</f>
        <v>0</v>
      </c>
      <c r="BB68" s="100">
        <f>'SO 4.4 - P1647 v km 67,71...'!F37</f>
        <v>0</v>
      </c>
      <c r="BC68" s="100">
        <f>'SO 4.4 - P1647 v km 67,71...'!F38</f>
        <v>0</v>
      </c>
      <c r="BD68" s="102">
        <f>'SO 4.4 - P1647 v km 67,71...'!F39</f>
        <v>0</v>
      </c>
      <c r="BT68" s="103" t="s">
        <v>85</v>
      </c>
      <c r="BV68" s="103" t="s">
        <v>78</v>
      </c>
      <c r="BW68" s="103" t="s">
        <v>122</v>
      </c>
      <c r="BX68" s="103" t="s">
        <v>110</v>
      </c>
      <c r="CL68" s="103" t="s">
        <v>19</v>
      </c>
    </row>
    <row r="69" spans="1:91" s="4" customFormat="1" ht="16.5" customHeight="1">
      <c r="A69" s="96" t="s">
        <v>86</v>
      </c>
      <c r="B69" s="51"/>
      <c r="C69" s="97"/>
      <c r="D69" s="97"/>
      <c r="E69" s="324" t="s">
        <v>123</v>
      </c>
      <c r="F69" s="324"/>
      <c r="G69" s="324"/>
      <c r="H69" s="324"/>
      <c r="I69" s="324"/>
      <c r="J69" s="97"/>
      <c r="K69" s="324" t="s">
        <v>124</v>
      </c>
      <c r="L69" s="324"/>
      <c r="M69" s="324"/>
      <c r="N69" s="324"/>
      <c r="O69" s="324"/>
      <c r="P69" s="324"/>
      <c r="Q69" s="324"/>
      <c r="R69" s="324"/>
      <c r="S69" s="324"/>
      <c r="T69" s="324"/>
      <c r="U69" s="324"/>
      <c r="V69" s="324"/>
      <c r="W69" s="324"/>
      <c r="X69" s="324"/>
      <c r="Y69" s="324"/>
      <c r="Z69" s="324"/>
      <c r="AA69" s="324"/>
      <c r="AB69" s="324"/>
      <c r="AC69" s="324"/>
      <c r="AD69" s="324"/>
      <c r="AE69" s="324"/>
      <c r="AF69" s="324"/>
      <c r="AG69" s="351">
        <f>'SO 4.5 - P1643 v km 64,33...'!J32</f>
        <v>0</v>
      </c>
      <c r="AH69" s="352"/>
      <c r="AI69" s="352"/>
      <c r="AJ69" s="352"/>
      <c r="AK69" s="352"/>
      <c r="AL69" s="352"/>
      <c r="AM69" s="352"/>
      <c r="AN69" s="351">
        <f t="shared" si="0"/>
        <v>0</v>
      </c>
      <c r="AO69" s="352"/>
      <c r="AP69" s="352"/>
      <c r="AQ69" s="98" t="s">
        <v>89</v>
      </c>
      <c r="AR69" s="53"/>
      <c r="AS69" s="99">
        <v>0</v>
      </c>
      <c r="AT69" s="100">
        <f t="shared" si="1"/>
        <v>0</v>
      </c>
      <c r="AU69" s="101">
        <f>'SO 4.5 - P1643 v km 64,33...'!P88</f>
        <v>0</v>
      </c>
      <c r="AV69" s="100">
        <f>'SO 4.5 - P1643 v km 64,33...'!J35</f>
        <v>0</v>
      </c>
      <c r="AW69" s="100">
        <f>'SO 4.5 - P1643 v km 64,33...'!J36</f>
        <v>0</v>
      </c>
      <c r="AX69" s="100">
        <f>'SO 4.5 - P1643 v km 64,33...'!J37</f>
        <v>0</v>
      </c>
      <c r="AY69" s="100">
        <f>'SO 4.5 - P1643 v km 64,33...'!J38</f>
        <v>0</v>
      </c>
      <c r="AZ69" s="100">
        <f>'SO 4.5 - P1643 v km 64,33...'!F35</f>
        <v>0</v>
      </c>
      <c r="BA69" s="100">
        <f>'SO 4.5 - P1643 v km 64,33...'!F36</f>
        <v>0</v>
      </c>
      <c r="BB69" s="100">
        <f>'SO 4.5 - P1643 v km 64,33...'!F37</f>
        <v>0</v>
      </c>
      <c r="BC69" s="100">
        <f>'SO 4.5 - P1643 v km 64,33...'!F38</f>
        <v>0</v>
      </c>
      <c r="BD69" s="102">
        <f>'SO 4.5 - P1643 v km 64,33...'!F39</f>
        <v>0</v>
      </c>
      <c r="BT69" s="103" t="s">
        <v>85</v>
      </c>
      <c r="BV69" s="103" t="s">
        <v>78</v>
      </c>
      <c r="BW69" s="103" t="s">
        <v>125</v>
      </c>
      <c r="BX69" s="103" t="s">
        <v>110</v>
      </c>
      <c r="CL69" s="103" t="s">
        <v>19</v>
      </c>
    </row>
    <row r="70" spans="1:91" s="4" customFormat="1" ht="16.5" customHeight="1">
      <c r="A70" s="96" t="s">
        <v>86</v>
      </c>
      <c r="B70" s="51"/>
      <c r="C70" s="97"/>
      <c r="D70" s="97"/>
      <c r="E70" s="324" t="s">
        <v>126</v>
      </c>
      <c r="F70" s="324"/>
      <c r="G70" s="324"/>
      <c r="H70" s="324"/>
      <c r="I70" s="324"/>
      <c r="J70" s="97"/>
      <c r="K70" s="324" t="s">
        <v>127</v>
      </c>
      <c r="L70" s="324"/>
      <c r="M70" s="324"/>
      <c r="N70" s="324"/>
      <c r="O70" s="324"/>
      <c r="P70" s="324"/>
      <c r="Q70" s="324"/>
      <c r="R70" s="324"/>
      <c r="S70" s="324"/>
      <c r="T70" s="324"/>
      <c r="U70" s="324"/>
      <c r="V70" s="324"/>
      <c r="W70" s="324"/>
      <c r="X70" s="324"/>
      <c r="Y70" s="324"/>
      <c r="Z70" s="324"/>
      <c r="AA70" s="324"/>
      <c r="AB70" s="324"/>
      <c r="AC70" s="324"/>
      <c r="AD70" s="324"/>
      <c r="AE70" s="324"/>
      <c r="AF70" s="324"/>
      <c r="AG70" s="351">
        <f>'SO 4.6 - P1644 v km 65,12...'!J32</f>
        <v>0</v>
      </c>
      <c r="AH70" s="352"/>
      <c r="AI70" s="352"/>
      <c r="AJ70" s="352"/>
      <c r="AK70" s="352"/>
      <c r="AL70" s="352"/>
      <c r="AM70" s="352"/>
      <c r="AN70" s="351">
        <f t="shared" si="0"/>
        <v>0</v>
      </c>
      <c r="AO70" s="352"/>
      <c r="AP70" s="352"/>
      <c r="AQ70" s="98" t="s">
        <v>89</v>
      </c>
      <c r="AR70" s="53"/>
      <c r="AS70" s="99">
        <v>0</v>
      </c>
      <c r="AT70" s="100">
        <f t="shared" si="1"/>
        <v>0</v>
      </c>
      <c r="AU70" s="101">
        <f>'SO 4.6 - P1644 v km 65,12...'!P88</f>
        <v>0</v>
      </c>
      <c r="AV70" s="100">
        <f>'SO 4.6 - P1644 v km 65,12...'!J35</f>
        <v>0</v>
      </c>
      <c r="AW70" s="100">
        <f>'SO 4.6 - P1644 v km 65,12...'!J36</f>
        <v>0</v>
      </c>
      <c r="AX70" s="100">
        <f>'SO 4.6 - P1644 v km 65,12...'!J37</f>
        <v>0</v>
      </c>
      <c r="AY70" s="100">
        <f>'SO 4.6 - P1644 v km 65,12...'!J38</f>
        <v>0</v>
      </c>
      <c r="AZ70" s="100">
        <f>'SO 4.6 - P1644 v km 65,12...'!F35</f>
        <v>0</v>
      </c>
      <c r="BA70" s="100">
        <f>'SO 4.6 - P1644 v km 65,12...'!F36</f>
        <v>0</v>
      </c>
      <c r="BB70" s="100">
        <f>'SO 4.6 - P1644 v km 65,12...'!F37</f>
        <v>0</v>
      </c>
      <c r="BC70" s="100">
        <f>'SO 4.6 - P1644 v km 65,12...'!F38</f>
        <v>0</v>
      </c>
      <c r="BD70" s="102">
        <f>'SO 4.6 - P1644 v km 65,12...'!F39</f>
        <v>0</v>
      </c>
      <c r="BT70" s="103" t="s">
        <v>85</v>
      </c>
      <c r="BV70" s="103" t="s">
        <v>78</v>
      </c>
      <c r="BW70" s="103" t="s">
        <v>128</v>
      </c>
      <c r="BX70" s="103" t="s">
        <v>110</v>
      </c>
      <c r="CL70" s="103" t="s">
        <v>19</v>
      </c>
    </row>
    <row r="71" spans="1:91" s="7" customFormat="1" ht="16.5" customHeight="1">
      <c r="A71" s="96" t="s">
        <v>86</v>
      </c>
      <c r="B71" s="86"/>
      <c r="C71" s="87"/>
      <c r="D71" s="323" t="s">
        <v>129</v>
      </c>
      <c r="E71" s="323"/>
      <c r="F71" s="323"/>
      <c r="G71" s="323"/>
      <c r="H71" s="323"/>
      <c r="I71" s="88"/>
      <c r="J71" s="323" t="s">
        <v>130</v>
      </c>
      <c r="K71" s="323"/>
      <c r="L71" s="323"/>
      <c r="M71" s="323"/>
      <c r="N71" s="323"/>
      <c r="O71" s="323"/>
      <c r="P71" s="323"/>
      <c r="Q71" s="323"/>
      <c r="R71" s="323"/>
      <c r="S71" s="323"/>
      <c r="T71" s="323"/>
      <c r="U71" s="323"/>
      <c r="V71" s="323"/>
      <c r="W71" s="323"/>
      <c r="X71" s="323"/>
      <c r="Y71" s="323"/>
      <c r="Z71" s="323"/>
      <c r="AA71" s="323"/>
      <c r="AB71" s="323"/>
      <c r="AC71" s="323"/>
      <c r="AD71" s="323"/>
      <c r="AE71" s="323"/>
      <c r="AF71" s="323"/>
      <c r="AG71" s="357">
        <f>'VON - Vedlejší a ostatní ...'!J30</f>
        <v>0</v>
      </c>
      <c r="AH71" s="350"/>
      <c r="AI71" s="350"/>
      <c r="AJ71" s="350"/>
      <c r="AK71" s="350"/>
      <c r="AL71" s="350"/>
      <c r="AM71" s="350"/>
      <c r="AN71" s="357">
        <f t="shared" si="0"/>
        <v>0</v>
      </c>
      <c r="AO71" s="350"/>
      <c r="AP71" s="350"/>
      <c r="AQ71" s="89" t="s">
        <v>82</v>
      </c>
      <c r="AR71" s="90"/>
      <c r="AS71" s="104">
        <v>0</v>
      </c>
      <c r="AT71" s="105">
        <f t="shared" si="1"/>
        <v>0</v>
      </c>
      <c r="AU71" s="106">
        <f>'VON - Vedlejší a ostatní ...'!P80</f>
        <v>0</v>
      </c>
      <c r="AV71" s="105">
        <f>'VON - Vedlejší a ostatní ...'!J33</f>
        <v>0</v>
      </c>
      <c r="AW71" s="105">
        <f>'VON - Vedlejší a ostatní ...'!J34</f>
        <v>0</v>
      </c>
      <c r="AX71" s="105">
        <f>'VON - Vedlejší a ostatní ...'!J35</f>
        <v>0</v>
      </c>
      <c r="AY71" s="105">
        <f>'VON - Vedlejší a ostatní ...'!J36</f>
        <v>0</v>
      </c>
      <c r="AZ71" s="105">
        <f>'VON - Vedlejší a ostatní ...'!F33</f>
        <v>0</v>
      </c>
      <c r="BA71" s="105">
        <f>'VON - Vedlejší a ostatní ...'!F34</f>
        <v>0</v>
      </c>
      <c r="BB71" s="105">
        <f>'VON - Vedlejší a ostatní ...'!F35</f>
        <v>0</v>
      </c>
      <c r="BC71" s="105">
        <f>'VON - Vedlejší a ostatní ...'!F36</f>
        <v>0</v>
      </c>
      <c r="BD71" s="107">
        <f>'VON - Vedlejší a ostatní ...'!F37</f>
        <v>0</v>
      </c>
      <c r="BT71" s="95" t="s">
        <v>83</v>
      </c>
      <c r="BV71" s="95" t="s">
        <v>78</v>
      </c>
      <c r="BW71" s="95" t="s">
        <v>131</v>
      </c>
      <c r="BX71" s="95" t="s">
        <v>5</v>
      </c>
      <c r="CL71" s="95" t="s">
        <v>19</v>
      </c>
      <c r="CM71" s="95" t="s">
        <v>85</v>
      </c>
    </row>
    <row r="72" spans="1:91" s="2" customFormat="1" ht="30" customHeight="1">
      <c r="A72" s="34"/>
      <c r="B72" s="35"/>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9"/>
      <c r="AS72" s="34"/>
      <c r="AT72" s="34"/>
      <c r="AU72" s="34"/>
      <c r="AV72" s="34"/>
      <c r="AW72" s="34"/>
      <c r="AX72" s="34"/>
      <c r="AY72" s="34"/>
      <c r="AZ72" s="34"/>
      <c r="BA72" s="34"/>
      <c r="BB72" s="34"/>
      <c r="BC72" s="34"/>
      <c r="BD72" s="34"/>
      <c r="BE72" s="34"/>
    </row>
    <row r="73" spans="1:91" s="2" customFormat="1" ht="6.95" customHeight="1">
      <c r="A73" s="34"/>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c r="AO73" s="48"/>
      <c r="AP73" s="48"/>
      <c r="AQ73" s="48"/>
      <c r="AR73" s="39"/>
      <c r="AS73" s="34"/>
      <c r="AT73" s="34"/>
      <c r="AU73" s="34"/>
      <c r="AV73" s="34"/>
      <c r="AW73" s="34"/>
      <c r="AX73" s="34"/>
      <c r="AY73" s="34"/>
      <c r="AZ73" s="34"/>
      <c r="BA73" s="34"/>
      <c r="BB73" s="34"/>
      <c r="BC73" s="34"/>
      <c r="BD73" s="34"/>
      <c r="BE73" s="34"/>
    </row>
  </sheetData>
  <sheetProtection algorithmName="SHA-512" hashValue="AlSTDDKC+SbN4spfys+HmwV7TuKSfYxiD26NbWFnDIi/6c4aoHFF9VQ6v5Bne0aAsRq0sVAru+t5YbgdGHXisA==" saltValue="WVgjMhLqJjNLFQzPhNYCL8V+uGWpqZMJ1SSkhs+wMn/Bpvwg5f0l+zRFoVSlDhoJv695Ez8le3bN70IKXFiYdg==" spinCount="100000" sheet="1" objects="1" scenarios="1" formatColumns="0" formatRows="0"/>
  <mergeCells count="106">
    <mergeCell ref="AN69:AP69"/>
    <mergeCell ref="AG69:AM69"/>
    <mergeCell ref="AN70:AP70"/>
    <mergeCell ref="AG70:AM70"/>
    <mergeCell ref="AN71:AP71"/>
    <mergeCell ref="AG71:AM71"/>
    <mergeCell ref="AN54:AP54"/>
    <mergeCell ref="AS49:AT51"/>
    <mergeCell ref="AN65:AP65"/>
    <mergeCell ref="AG65:AM65"/>
    <mergeCell ref="AN66:AP66"/>
    <mergeCell ref="AG66:AM66"/>
    <mergeCell ref="AN67:AP67"/>
    <mergeCell ref="AG67:AM67"/>
    <mergeCell ref="AN68:AP68"/>
    <mergeCell ref="AG68:AM68"/>
    <mergeCell ref="AR2:BE2"/>
    <mergeCell ref="AG58:AM58"/>
    <mergeCell ref="AG64:AM64"/>
    <mergeCell ref="AG63:AM63"/>
    <mergeCell ref="AG62:AM62"/>
    <mergeCell ref="AG61:AM61"/>
    <mergeCell ref="AG57:AM57"/>
    <mergeCell ref="AG60:AM60"/>
    <mergeCell ref="AG52:AM52"/>
    <mergeCell ref="AG55:AM55"/>
    <mergeCell ref="AG59:AM59"/>
    <mergeCell ref="AG56:AM56"/>
    <mergeCell ref="AM47:AN47"/>
    <mergeCell ref="AM49:AP49"/>
    <mergeCell ref="AM50:AP50"/>
    <mergeCell ref="AN55:AP55"/>
    <mergeCell ref="AN57:AP57"/>
    <mergeCell ref="AN64:AP64"/>
    <mergeCell ref="AN63:AP63"/>
    <mergeCell ref="AN56:AP56"/>
    <mergeCell ref="AN52:AP52"/>
    <mergeCell ref="AN62:AP62"/>
    <mergeCell ref="AN59:AP59"/>
    <mergeCell ref="AN61:AP61"/>
    <mergeCell ref="L31:P31"/>
    <mergeCell ref="L32:P32"/>
    <mergeCell ref="W32:AE32"/>
    <mergeCell ref="AK32:AO32"/>
    <mergeCell ref="L33:P33"/>
    <mergeCell ref="AK33:AO33"/>
    <mergeCell ref="W33:AE33"/>
    <mergeCell ref="AK35:AO35"/>
    <mergeCell ref="X35:AB35"/>
    <mergeCell ref="E69:I69"/>
    <mergeCell ref="K69:AF69"/>
    <mergeCell ref="E70:I70"/>
    <mergeCell ref="K70:AF70"/>
    <mergeCell ref="D71:H71"/>
    <mergeCell ref="J71:AF71"/>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45:AO45"/>
    <mergeCell ref="E65:I65"/>
    <mergeCell ref="K65:AF65"/>
    <mergeCell ref="E66:I66"/>
    <mergeCell ref="K66:AF66"/>
    <mergeCell ref="E67:I67"/>
    <mergeCell ref="K67:AF67"/>
    <mergeCell ref="E68:I68"/>
    <mergeCell ref="K68:AF68"/>
    <mergeCell ref="AN60:AP60"/>
    <mergeCell ref="AN58:AP58"/>
    <mergeCell ref="C52:G52"/>
    <mergeCell ref="D64:H64"/>
    <mergeCell ref="D58:H58"/>
    <mergeCell ref="D55:H55"/>
    <mergeCell ref="D61:H61"/>
    <mergeCell ref="E59:I59"/>
    <mergeCell ref="E56:I56"/>
    <mergeCell ref="E60:I60"/>
    <mergeCell ref="E62:I62"/>
    <mergeCell ref="E63:I63"/>
    <mergeCell ref="E57:I57"/>
    <mergeCell ref="I52:AF52"/>
    <mergeCell ref="J61:AF61"/>
    <mergeCell ref="J55:AF55"/>
    <mergeCell ref="J58:AF58"/>
    <mergeCell ref="J64:AF64"/>
    <mergeCell ref="K57:AF57"/>
    <mergeCell ref="K60:AF60"/>
    <mergeCell ref="K62:AF62"/>
    <mergeCell ref="K59:AF59"/>
    <mergeCell ref="K63:AF63"/>
    <mergeCell ref="K56:AF56"/>
  </mergeCells>
  <hyperlinks>
    <hyperlink ref="A56" location="'SO 1.1 - Železniční svršek'!C2" display="/"/>
    <hyperlink ref="A57" location="'SO 1.2 - Materiál a práce...'!C2" display="/"/>
    <hyperlink ref="A59" location="'SO 2.1 - Železniční svršek'!C2" display="/"/>
    <hyperlink ref="A60" location="'SO 2.2 - Materiál a práce...'!C2" display="/"/>
    <hyperlink ref="A62" location="'SO 3.1 - Železniční svršek'!C2" display="/"/>
    <hyperlink ref="A63" location="'SO 3.2 - Materiál a práce...'!C2" display="/"/>
    <hyperlink ref="A65" location="'SO 4.1 - Železniční svrše...'!C2" display="/"/>
    <hyperlink ref="A66" location="'SO 4.2 - P1645 v km 65,73...'!C2" display="/"/>
    <hyperlink ref="A67" location="'SO 4.3 - P1646 v km 67,26...'!C2" display="/"/>
    <hyperlink ref="A68" location="'SO 4.4 - P1647 v km 67,71...'!C2" display="/"/>
    <hyperlink ref="A69" location="'SO 4.5 - P1643 v km 64,33...'!C2" display="/"/>
    <hyperlink ref="A70" location="'SO 4.6 - P1644 v km 65,12...'!C2" display="/"/>
    <hyperlink ref="A71"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119</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862</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906</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ROUND((SUM(BE88:BE135)),  2)</f>
        <v>0</v>
      </c>
      <c r="G35" s="34"/>
      <c r="H35" s="34"/>
      <c r="I35" s="124">
        <v>0.21</v>
      </c>
      <c r="J35" s="123">
        <f>ROUND(((SUM(BE88:BE135))*I35),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ROUND((SUM(BF88:BF135)),  2)</f>
        <v>0</v>
      </c>
      <c r="G36" s="34"/>
      <c r="H36" s="34"/>
      <c r="I36" s="124">
        <v>0.15</v>
      </c>
      <c r="J36" s="123">
        <f>ROUND(((SUM(BF88:BF135))*I36),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ROUND((SUM(BG88:BG135)),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ROUND((SUM(BH88:BH135)),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ROUND((SUM(BI88:BI135)),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862</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4.3 - P1646 v km 67,265 - následné podbití</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140</v>
      </c>
    </row>
    <row r="64" spans="1:47" s="9" customFormat="1" ht="24.95" customHeight="1">
      <c r="B64" s="140"/>
      <c r="C64" s="141"/>
      <c r="D64" s="142" t="s">
        <v>141</v>
      </c>
      <c r="E64" s="143"/>
      <c r="F64" s="143"/>
      <c r="G64" s="143"/>
      <c r="H64" s="143"/>
      <c r="I64" s="143"/>
      <c r="J64" s="144">
        <f>J100</f>
        <v>0</v>
      </c>
      <c r="K64" s="141"/>
      <c r="L64" s="145"/>
    </row>
    <row r="65" spans="1:31" s="10" customFormat="1" ht="19.899999999999999" customHeight="1">
      <c r="B65" s="146"/>
      <c r="C65" s="97"/>
      <c r="D65" s="147" t="s">
        <v>142</v>
      </c>
      <c r="E65" s="148"/>
      <c r="F65" s="148"/>
      <c r="G65" s="148"/>
      <c r="H65" s="148"/>
      <c r="I65" s="148"/>
      <c r="J65" s="149">
        <f>J101</f>
        <v>0</v>
      </c>
      <c r="K65" s="97"/>
      <c r="L65" s="150"/>
    </row>
    <row r="66" spans="1:31" s="9" customFormat="1" ht="24.95" customHeight="1">
      <c r="B66" s="140"/>
      <c r="C66" s="141"/>
      <c r="D66" s="142" t="s">
        <v>143</v>
      </c>
      <c r="E66" s="143"/>
      <c r="F66" s="143"/>
      <c r="G66" s="143"/>
      <c r="H66" s="143"/>
      <c r="I66" s="143"/>
      <c r="J66" s="144">
        <f>J123</f>
        <v>0</v>
      </c>
      <c r="K66" s="141"/>
      <c r="L66" s="145"/>
    </row>
    <row r="67" spans="1:31" s="2" customFormat="1" ht="21.75"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72" t="str">
        <f>E7</f>
        <v>Oprava trati v úseku N. Pec - H. Planá</v>
      </c>
      <c r="F76" s="373"/>
      <c r="G76" s="373"/>
      <c r="H76" s="373"/>
      <c r="I76" s="36"/>
      <c r="J76" s="36"/>
      <c r="K76" s="36"/>
      <c r="L76" s="113"/>
      <c r="S76" s="34"/>
      <c r="T76" s="34"/>
      <c r="U76" s="34"/>
      <c r="V76" s="34"/>
      <c r="W76" s="34"/>
      <c r="X76" s="34"/>
      <c r="Y76" s="34"/>
      <c r="Z76" s="34"/>
      <c r="AA76" s="34"/>
      <c r="AB76" s="34"/>
      <c r="AC76" s="34"/>
      <c r="AD76" s="34"/>
      <c r="AE76" s="34"/>
    </row>
    <row r="77" spans="1:31" s="1" customFormat="1" ht="12" customHeight="1">
      <c r="B77" s="21"/>
      <c r="C77" s="29" t="s">
        <v>133</v>
      </c>
      <c r="D77" s="22"/>
      <c r="E77" s="22"/>
      <c r="F77" s="22"/>
      <c r="G77" s="22"/>
      <c r="H77" s="22"/>
      <c r="I77" s="22"/>
      <c r="J77" s="22"/>
      <c r="K77" s="22"/>
      <c r="L77" s="20"/>
    </row>
    <row r="78" spans="1:31" s="2" customFormat="1" ht="16.5" customHeight="1">
      <c r="A78" s="34"/>
      <c r="B78" s="35"/>
      <c r="C78" s="36"/>
      <c r="D78" s="36"/>
      <c r="E78" s="372" t="s">
        <v>862</v>
      </c>
      <c r="F78" s="374"/>
      <c r="G78" s="374"/>
      <c r="H78" s="374"/>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326" t="str">
        <f>E11</f>
        <v>SO 4.3 - P1646 v km 67,265 - následné podbití</v>
      </c>
      <c r="F80" s="374"/>
      <c r="G80" s="374"/>
      <c r="H80" s="374"/>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22</v>
      </c>
      <c r="D82" s="36"/>
      <c r="E82" s="36"/>
      <c r="F82" s="27" t="str">
        <f>F14</f>
        <v>trať 194 dle JŘ, TÚ H. Planá - Nová Pec</v>
      </c>
      <c r="G82" s="36"/>
      <c r="H82" s="36"/>
      <c r="I82" s="29" t="s">
        <v>24</v>
      </c>
      <c r="J82" s="59" t="str">
        <f>IF(J14="","",J14)</f>
        <v>20. 6. 2023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145</v>
      </c>
      <c r="D87" s="154" t="s">
        <v>61</v>
      </c>
      <c r="E87" s="154" t="s">
        <v>57</v>
      </c>
      <c r="F87" s="154" t="s">
        <v>58</v>
      </c>
      <c r="G87" s="154" t="s">
        <v>146</v>
      </c>
      <c r="H87" s="154" t="s">
        <v>147</v>
      </c>
      <c r="I87" s="154" t="s">
        <v>148</v>
      </c>
      <c r="J87" s="155" t="s">
        <v>139</v>
      </c>
      <c r="K87" s="156" t="s">
        <v>149</v>
      </c>
      <c r="L87" s="157"/>
      <c r="M87" s="68" t="s">
        <v>35</v>
      </c>
      <c r="N87" s="69" t="s">
        <v>46</v>
      </c>
      <c r="O87" s="69" t="s">
        <v>150</v>
      </c>
      <c r="P87" s="69" t="s">
        <v>151</v>
      </c>
      <c r="Q87" s="69" t="s">
        <v>152</v>
      </c>
      <c r="R87" s="69" t="s">
        <v>153</v>
      </c>
      <c r="S87" s="69" t="s">
        <v>154</v>
      </c>
      <c r="T87" s="70" t="s">
        <v>155</v>
      </c>
      <c r="U87" s="151"/>
      <c r="V87" s="151"/>
      <c r="W87" s="151"/>
      <c r="X87" s="151"/>
      <c r="Y87" s="151"/>
      <c r="Z87" s="151"/>
      <c r="AA87" s="151"/>
      <c r="AB87" s="151"/>
      <c r="AC87" s="151"/>
      <c r="AD87" s="151"/>
      <c r="AE87" s="151"/>
    </row>
    <row r="88" spans="1:65" s="2" customFormat="1" ht="22.9" customHeight="1">
      <c r="A88" s="34"/>
      <c r="B88" s="35"/>
      <c r="C88" s="75" t="s">
        <v>156</v>
      </c>
      <c r="D88" s="36"/>
      <c r="E88" s="36"/>
      <c r="F88" s="36"/>
      <c r="G88" s="36"/>
      <c r="H88" s="36"/>
      <c r="I88" s="36"/>
      <c r="J88" s="158">
        <f>BK88</f>
        <v>0</v>
      </c>
      <c r="K88" s="36"/>
      <c r="L88" s="39"/>
      <c r="M88" s="71"/>
      <c r="N88" s="159"/>
      <c r="O88" s="72"/>
      <c r="P88" s="160">
        <f>P89+SUM(P90:P100)+P123</f>
        <v>0</v>
      </c>
      <c r="Q88" s="72"/>
      <c r="R88" s="160">
        <f>R89+SUM(R90:R100)+R123</f>
        <v>4.3319999999999999</v>
      </c>
      <c r="S88" s="72"/>
      <c r="T88" s="161">
        <f>T89+SUM(T90:T100)+T123</f>
        <v>0</v>
      </c>
      <c r="U88" s="34"/>
      <c r="V88" s="34"/>
      <c r="W88" s="34"/>
      <c r="X88" s="34"/>
      <c r="Y88" s="34"/>
      <c r="Z88" s="34"/>
      <c r="AA88" s="34"/>
      <c r="AB88" s="34"/>
      <c r="AC88" s="34"/>
      <c r="AD88" s="34"/>
      <c r="AE88" s="34"/>
      <c r="AT88" s="17" t="s">
        <v>75</v>
      </c>
      <c r="AU88" s="17" t="s">
        <v>140</v>
      </c>
      <c r="BK88" s="162">
        <f>BK89+SUM(BK90:BK100)+BK123</f>
        <v>0</v>
      </c>
    </row>
    <row r="89" spans="1:65" s="2" customFormat="1" ht="16.5" customHeight="1">
      <c r="A89" s="34"/>
      <c r="B89" s="35"/>
      <c r="C89" s="163" t="s">
        <v>83</v>
      </c>
      <c r="D89" s="163" t="s">
        <v>157</v>
      </c>
      <c r="E89" s="164" t="s">
        <v>200</v>
      </c>
      <c r="F89" s="165" t="s">
        <v>201</v>
      </c>
      <c r="G89" s="166" t="s">
        <v>202</v>
      </c>
      <c r="H89" s="167">
        <v>2.363</v>
      </c>
      <c r="I89" s="168"/>
      <c r="J89" s="169">
        <f>ROUND(I89*H89,2)</f>
        <v>0</v>
      </c>
      <c r="K89" s="170"/>
      <c r="L89" s="171"/>
      <c r="M89" s="172" t="s">
        <v>35</v>
      </c>
      <c r="N89" s="173" t="s">
        <v>47</v>
      </c>
      <c r="O89" s="64"/>
      <c r="P89" s="174">
        <f>O89*H89</f>
        <v>0</v>
      </c>
      <c r="Q89" s="174">
        <v>1</v>
      </c>
      <c r="R89" s="174">
        <f>Q89*H89</f>
        <v>2.363</v>
      </c>
      <c r="S89" s="174">
        <v>0</v>
      </c>
      <c r="T89" s="175">
        <f>S89*H89</f>
        <v>0</v>
      </c>
      <c r="U89" s="34"/>
      <c r="V89" s="34"/>
      <c r="W89" s="34"/>
      <c r="X89" s="34"/>
      <c r="Y89" s="34"/>
      <c r="Z89" s="34"/>
      <c r="AA89" s="34"/>
      <c r="AB89" s="34"/>
      <c r="AC89" s="34"/>
      <c r="AD89" s="34"/>
      <c r="AE89" s="34"/>
      <c r="AR89" s="176" t="s">
        <v>161</v>
      </c>
      <c r="AT89" s="176" t="s">
        <v>157</v>
      </c>
      <c r="AU89" s="176" t="s">
        <v>76</v>
      </c>
      <c r="AY89" s="17" t="s">
        <v>162</v>
      </c>
      <c r="BE89" s="177">
        <f>IF(N89="základní",J89,0)</f>
        <v>0</v>
      </c>
      <c r="BF89" s="177">
        <f>IF(N89="snížená",J89,0)</f>
        <v>0</v>
      </c>
      <c r="BG89" s="177">
        <f>IF(N89="zákl. přenesená",J89,0)</f>
        <v>0</v>
      </c>
      <c r="BH89" s="177">
        <f>IF(N89="sníž. přenesená",J89,0)</f>
        <v>0</v>
      </c>
      <c r="BI89" s="177">
        <f>IF(N89="nulová",J89,0)</f>
        <v>0</v>
      </c>
      <c r="BJ89" s="17" t="s">
        <v>83</v>
      </c>
      <c r="BK89" s="177">
        <f>ROUND(I89*H89,2)</f>
        <v>0</v>
      </c>
      <c r="BL89" s="17" t="s">
        <v>163</v>
      </c>
      <c r="BM89" s="176" t="s">
        <v>907</v>
      </c>
    </row>
    <row r="90" spans="1:65" s="2" customFormat="1" ht="11.25">
      <c r="A90" s="34"/>
      <c r="B90" s="35"/>
      <c r="C90" s="36"/>
      <c r="D90" s="178" t="s">
        <v>165</v>
      </c>
      <c r="E90" s="36"/>
      <c r="F90" s="179" t="s">
        <v>201</v>
      </c>
      <c r="G90" s="36"/>
      <c r="H90" s="36"/>
      <c r="I90" s="180"/>
      <c r="J90" s="36"/>
      <c r="K90" s="36"/>
      <c r="L90" s="39"/>
      <c r="M90" s="181"/>
      <c r="N90" s="182"/>
      <c r="O90" s="64"/>
      <c r="P90" s="64"/>
      <c r="Q90" s="64"/>
      <c r="R90" s="64"/>
      <c r="S90" s="64"/>
      <c r="T90" s="65"/>
      <c r="U90" s="34"/>
      <c r="V90" s="34"/>
      <c r="W90" s="34"/>
      <c r="X90" s="34"/>
      <c r="Y90" s="34"/>
      <c r="Z90" s="34"/>
      <c r="AA90" s="34"/>
      <c r="AB90" s="34"/>
      <c r="AC90" s="34"/>
      <c r="AD90" s="34"/>
      <c r="AE90" s="34"/>
      <c r="AT90" s="17" t="s">
        <v>165</v>
      </c>
      <c r="AU90" s="17" t="s">
        <v>76</v>
      </c>
    </row>
    <row r="91" spans="1:65" s="2" customFormat="1" ht="39">
      <c r="A91" s="34"/>
      <c r="B91" s="35"/>
      <c r="C91" s="36"/>
      <c r="D91" s="178" t="s">
        <v>219</v>
      </c>
      <c r="E91" s="36"/>
      <c r="F91" s="194" t="s">
        <v>883</v>
      </c>
      <c r="G91" s="36"/>
      <c r="H91" s="36"/>
      <c r="I91" s="180"/>
      <c r="J91" s="36"/>
      <c r="K91" s="36"/>
      <c r="L91" s="39"/>
      <c r="M91" s="181"/>
      <c r="N91" s="182"/>
      <c r="O91" s="64"/>
      <c r="P91" s="64"/>
      <c r="Q91" s="64"/>
      <c r="R91" s="64"/>
      <c r="S91" s="64"/>
      <c r="T91" s="65"/>
      <c r="U91" s="34"/>
      <c r="V91" s="34"/>
      <c r="W91" s="34"/>
      <c r="X91" s="34"/>
      <c r="Y91" s="34"/>
      <c r="Z91" s="34"/>
      <c r="AA91" s="34"/>
      <c r="AB91" s="34"/>
      <c r="AC91" s="34"/>
      <c r="AD91" s="34"/>
      <c r="AE91" s="34"/>
      <c r="AT91" s="17" t="s">
        <v>219</v>
      </c>
      <c r="AU91" s="17" t="s">
        <v>76</v>
      </c>
    </row>
    <row r="92" spans="1:65" s="12" customFormat="1" ht="11.25">
      <c r="B92" s="183"/>
      <c r="C92" s="184"/>
      <c r="D92" s="178" t="s">
        <v>166</v>
      </c>
      <c r="E92" s="185" t="s">
        <v>35</v>
      </c>
      <c r="F92" s="186" t="s">
        <v>908</v>
      </c>
      <c r="G92" s="184"/>
      <c r="H92" s="187">
        <v>2.363</v>
      </c>
      <c r="I92" s="188"/>
      <c r="J92" s="184"/>
      <c r="K92" s="184"/>
      <c r="L92" s="189"/>
      <c r="M92" s="190"/>
      <c r="N92" s="191"/>
      <c r="O92" s="191"/>
      <c r="P92" s="191"/>
      <c r="Q92" s="191"/>
      <c r="R92" s="191"/>
      <c r="S92" s="191"/>
      <c r="T92" s="192"/>
      <c r="AT92" s="193" t="s">
        <v>166</v>
      </c>
      <c r="AU92" s="193" t="s">
        <v>76</v>
      </c>
      <c r="AV92" s="12" t="s">
        <v>85</v>
      </c>
      <c r="AW92" s="12" t="s">
        <v>37</v>
      </c>
      <c r="AX92" s="12" t="s">
        <v>83</v>
      </c>
      <c r="AY92" s="193" t="s">
        <v>162</v>
      </c>
    </row>
    <row r="93" spans="1:65" s="2" customFormat="1" ht="16.5" customHeight="1">
      <c r="A93" s="34"/>
      <c r="B93" s="35"/>
      <c r="C93" s="163" t="s">
        <v>85</v>
      </c>
      <c r="D93" s="163" t="s">
        <v>157</v>
      </c>
      <c r="E93" s="164" t="s">
        <v>206</v>
      </c>
      <c r="F93" s="165" t="s">
        <v>207</v>
      </c>
      <c r="G93" s="166" t="s">
        <v>202</v>
      </c>
      <c r="H93" s="167">
        <v>1.9690000000000001</v>
      </c>
      <c r="I93" s="168"/>
      <c r="J93" s="169">
        <f>ROUND(I93*H93,2)</f>
        <v>0</v>
      </c>
      <c r="K93" s="170"/>
      <c r="L93" s="171"/>
      <c r="M93" s="172" t="s">
        <v>35</v>
      </c>
      <c r="N93" s="173" t="s">
        <v>47</v>
      </c>
      <c r="O93" s="64"/>
      <c r="P93" s="174">
        <f>O93*H93</f>
        <v>0</v>
      </c>
      <c r="Q93" s="174">
        <v>1</v>
      </c>
      <c r="R93" s="174">
        <f>Q93*H93</f>
        <v>1.9690000000000001</v>
      </c>
      <c r="S93" s="174">
        <v>0</v>
      </c>
      <c r="T93" s="175">
        <f>S93*H93</f>
        <v>0</v>
      </c>
      <c r="U93" s="34"/>
      <c r="V93" s="34"/>
      <c r="W93" s="34"/>
      <c r="X93" s="34"/>
      <c r="Y93" s="34"/>
      <c r="Z93" s="34"/>
      <c r="AA93" s="34"/>
      <c r="AB93" s="34"/>
      <c r="AC93" s="34"/>
      <c r="AD93" s="34"/>
      <c r="AE93" s="34"/>
      <c r="AR93" s="176" t="s">
        <v>161</v>
      </c>
      <c r="AT93" s="176" t="s">
        <v>157</v>
      </c>
      <c r="AU93" s="176" t="s">
        <v>76</v>
      </c>
      <c r="AY93" s="17" t="s">
        <v>162</v>
      </c>
      <c r="BE93" s="177">
        <f>IF(N93="základní",J93,0)</f>
        <v>0</v>
      </c>
      <c r="BF93" s="177">
        <f>IF(N93="snížená",J93,0)</f>
        <v>0</v>
      </c>
      <c r="BG93" s="177">
        <f>IF(N93="zákl. přenesená",J93,0)</f>
        <v>0</v>
      </c>
      <c r="BH93" s="177">
        <f>IF(N93="sníž. přenesená",J93,0)</f>
        <v>0</v>
      </c>
      <c r="BI93" s="177">
        <f>IF(N93="nulová",J93,0)</f>
        <v>0</v>
      </c>
      <c r="BJ93" s="17" t="s">
        <v>83</v>
      </c>
      <c r="BK93" s="177">
        <f>ROUND(I93*H93,2)</f>
        <v>0</v>
      </c>
      <c r="BL93" s="17" t="s">
        <v>163</v>
      </c>
      <c r="BM93" s="176" t="s">
        <v>909</v>
      </c>
    </row>
    <row r="94" spans="1:65" s="2" customFormat="1" ht="11.25">
      <c r="A94" s="34"/>
      <c r="B94" s="35"/>
      <c r="C94" s="36"/>
      <c r="D94" s="178" t="s">
        <v>165</v>
      </c>
      <c r="E94" s="36"/>
      <c r="F94" s="179" t="s">
        <v>207</v>
      </c>
      <c r="G94" s="36"/>
      <c r="H94" s="36"/>
      <c r="I94" s="180"/>
      <c r="J94" s="36"/>
      <c r="K94" s="36"/>
      <c r="L94" s="39"/>
      <c r="M94" s="181"/>
      <c r="N94" s="182"/>
      <c r="O94" s="64"/>
      <c r="P94" s="64"/>
      <c r="Q94" s="64"/>
      <c r="R94" s="64"/>
      <c r="S94" s="64"/>
      <c r="T94" s="65"/>
      <c r="U94" s="34"/>
      <c r="V94" s="34"/>
      <c r="W94" s="34"/>
      <c r="X94" s="34"/>
      <c r="Y94" s="34"/>
      <c r="Z94" s="34"/>
      <c r="AA94" s="34"/>
      <c r="AB94" s="34"/>
      <c r="AC94" s="34"/>
      <c r="AD94" s="34"/>
      <c r="AE94" s="34"/>
      <c r="AT94" s="17" t="s">
        <v>165</v>
      </c>
      <c r="AU94" s="17" t="s">
        <v>76</v>
      </c>
    </row>
    <row r="95" spans="1:65" s="2" customFormat="1" ht="39">
      <c r="A95" s="34"/>
      <c r="B95" s="35"/>
      <c r="C95" s="36"/>
      <c r="D95" s="178" t="s">
        <v>219</v>
      </c>
      <c r="E95" s="36"/>
      <c r="F95" s="194" t="s">
        <v>883</v>
      </c>
      <c r="G95" s="36"/>
      <c r="H95" s="36"/>
      <c r="I95" s="180"/>
      <c r="J95" s="36"/>
      <c r="K95" s="36"/>
      <c r="L95" s="39"/>
      <c r="M95" s="181"/>
      <c r="N95" s="182"/>
      <c r="O95" s="64"/>
      <c r="P95" s="64"/>
      <c r="Q95" s="64"/>
      <c r="R95" s="64"/>
      <c r="S95" s="64"/>
      <c r="T95" s="65"/>
      <c r="U95" s="34"/>
      <c r="V95" s="34"/>
      <c r="W95" s="34"/>
      <c r="X95" s="34"/>
      <c r="Y95" s="34"/>
      <c r="Z95" s="34"/>
      <c r="AA95" s="34"/>
      <c r="AB95" s="34"/>
      <c r="AC95" s="34"/>
      <c r="AD95" s="34"/>
      <c r="AE95" s="34"/>
      <c r="AT95" s="17" t="s">
        <v>219</v>
      </c>
      <c r="AU95" s="17" t="s">
        <v>76</v>
      </c>
    </row>
    <row r="96" spans="1:65" s="12" customFormat="1" ht="11.25">
      <c r="B96" s="183"/>
      <c r="C96" s="184"/>
      <c r="D96" s="178" t="s">
        <v>166</v>
      </c>
      <c r="E96" s="185" t="s">
        <v>35</v>
      </c>
      <c r="F96" s="186" t="s">
        <v>910</v>
      </c>
      <c r="G96" s="184"/>
      <c r="H96" s="187">
        <v>1.9690000000000001</v>
      </c>
      <c r="I96" s="188"/>
      <c r="J96" s="184"/>
      <c r="K96" s="184"/>
      <c r="L96" s="189"/>
      <c r="M96" s="190"/>
      <c r="N96" s="191"/>
      <c r="O96" s="191"/>
      <c r="P96" s="191"/>
      <c r="Q96" s="191"/>
      <c r="R96" s="191"/>
      <c r="S96" s="191"/>
      <c r="T96" s="192"/>
      <c r="AT96" s="193" t="s">
        <v>166</v>
      </c>
      <c r="AU96" s="193" t="s">
        <v>76</v>
      </c>
      <c r="AV96" s="12" t="s">
        <v>85</v>
      </c>
      <c r="AW96" s="12" t="s">
        <v>37</v>
      </c>
      <c r="AX96" s="12" t="s">
        <v>83</v>
      </c>
      <c r="AY96" s="193" t="s">
        <v>162</v>
      </c>
    </row>
    <row r="97" spans="1:65" s="2" customFormat="1" ht="16.5" customHeight="1">
      <c r="A97" s="34"/>
      <c r="B97" s="35"/>
      <c r="C97" s="163" t="s">
        <v>172</v>
      </c>
      <c r="D97" s="163" t="s">
        <v>157</v>
      </c>
      <c r="E97" s="164" t="s">
        <v>211</v>
      </c>
      <c r="F97" s="165" t="s">
        <v>212</v>
      </c>
      <c r="G97" s="166" t="s">
        <v>213</v>
      </c>
      <c r="H97" s="167">
        <v>3</v>
      </c>
      <c r="I97" s="168"/>
      <c r="J97" s="169">
        <f>ROUND(I97*H97,2)</f>
        <v>0</v>
      </c>
      <c r="K97" s="170"/>
      <c r="L97" s="171"/>
      <c r="M97" s="172" t="s">
        <v>35</v>
      </c>
      <c r="N97" s="173" t="s">
        <v>47</v>
      </c>
      <c r="O97" s="64"/>
      <c r="P97" s="174">
        <f>O97*H97</f>
        <v>0</v>
      </c>
      <c r="Q97" s="174">
        <v>0</v>
      </c>
      <c r="R97" s="174">
        <f>Q97*H97</f>
        <v>0</v>
      </c>
      <c r="S97" s="174">
        <v>0</v>
      </c>
      <c r="T97" s="175">
        <f>S97*H97</f>
        <v>0</v>
      </c>
      <c r="U97" s="34"/>
      <c r="V97" s="34"/>
      <c r="W97" s="34"/>
      <c r="X97" s="34"/>
      <c r="Y97" s="34"/>
      <c r="Z97" s="34"/>
      <c r="AA97" s="34"/>
      <c r="AB97" s="34"/>
      <c r="AC97" s="34"/>
      <c r="AD97" s="34"/>
      <c r="AE97" s="34"/>
      <c r="AR97" s="176" t="s">
        <v>161</v>
      </c>
      <c r="AT97" s="176" t="s">
        <v>157</v>
      </c>
      <c r="AU97" s="176" t="s">
        <v>76</v>
      </c>
      <c r="AY97" s="17" t="s">
        <v>162</v>
      </c>
      <c r="BE97" s="177">
        <f>IF(N97="základní",J97,0)</f>
        <v>0</v>
      </c>
      <c r="BF97" s="177">
        <f>IF(N97="snížená",J97,0)</f>
        <v>0</v>
      </c>
      <c r="BG97" s="177">
        <f>IF(N97="zákl. přenesená",J97,0)</f>
        <v>0</v>
      </c>
      <c r="BH97" s="177">
        <f>IF(N97="sníž. přenesená",J97,0)</f>
        <v>0</v>
      </c>
      <c r="BI97" s="177">
        <f>IF(N97="nulová",J97,0)</f>
        <v>0</v>
      </c>
      <c r="BJ97" s="17" t="s">
        <v>83</v>
      </c>
      <c r="BK97" s="177">
        <f>ROUND(I97*H97,2)</f>
        <v>0</v>
      </c>
      <c r="BL97" s="17" t="s">
        <v>163</v>
      </c>
      <c r="BM97" s="176" t="s">
        <v>911</v>
      </c>
    </row>
    <row r="98" spans="1:65" s="2" customFormat="1" ht="11.25">
      <c r="A98" s="34"/>
      <c r="B98" s="35"/>
      <c r="C98" s="36"/>
      <c r="D98" s="178" t="s">
        <v>165</v>
      </c>
      <c r="E98" s="36"/>
      <c r="F98" s="179" t="s">
        <v>212</v>
      </c>
      <c r="G98" s="36"/>
      <c r="H98" s="36"/>
      <c r="I98" s="180"/>
      <c r="J98" s="36"/>
      <c r="K98" s="36"/>
      <c r="L98" s="39"/>
      <c r="M98" s="181"/>
      <c r="N98" s="182"/>
      <c r="O98" s="64"/>
      <c r="P98" s="64"/>
      <c r="Q98" s="64"/>
      <c r="R98" s="64"/>
      <c r="S98" s="64"/>
      <c r="T98" s="65"/>
      <c r="U98" s="34"/>
      <c r="V98" s="34"/>
      <c r="W98" s="34"/>
      <c r="X98" s="34"/>
      <c r="Y98" s="34"/>
      <c r="Z98" s="34"/>
      <c r="AA98" s="34"/>
      <c r="AB98" s="34"/>
      <c r="AC98" s="34"/>
      <c r="AD98" s="34"/>
      <c r="AE98" s="34"/>
      <c r="AT98" s="17" t="s">
        <v>165</v>
      </c>
      <c r="AU98" s="17" t="s">
        <v>76</v>
      </c>
    </row>
    <row r="99" spans="1:65" s="12" customFormat="1" ht="11.25">
      <c r="B99" s="183"/>
      <c r="C99" s="184"/>
      <c r="D99" s="178" t="s">
        <v>166</v>
      </c>
      <c r="E99" s="185" t="s">
        <v>35</v>
      </c>
      <c r="F99" s="186" t="s">
        <v>912</v>
      </c>
      <c r="G99" s="184"/>
      <c r="H99" s="187">
        <v>3</v>
      </c>
      <c r="I99" s="188"/>
      <c r="J99" s="184"/>
      <c r="K99" s="184"/>
      <c r="L99" s="189"/>
      <c r="M99" s="190"/>
      <c r="N99" s="191"/>
      <c r="O99" s="191"/>
      <c r="P99" s="191"/>
      <c r="Q99" s="191"/>
      <c r="R99" s="191"/>
      <c r="S99" s="191"/>
      <c r="T99" s="192"/>
      <c r="AT99" s="193" t="s">
        <v>166</v>
      </c>
      <c r="AU99" s="193" t="s">
        <v>76</v>
      </c>
      <c r="AV99" s="12" t="s">
        <v>85</v>
      </c>
      <c r="AW99" s="12" t="s">
        <v>37</v>
      </c>
      <c r="AX99" s="12" t="s">
        <v>83</v>
      </c>
      <c r="AY99" s="193" t="s">
        <v>162</v>
      </c>
    </row>
    <row r="100" spans="1:65" s="13" customFormat="1" ht="25.9" customHeight="1">
      <c r="B100" s="195"/>
      <c r="C100" s="196"/>
      <c r="D100" s="197" t="s">
        <v>75</v>
      </c>
      <c r="E100" s="198" t="s">
        <v>274</v>
      </c>
      <c r="F100" s="198" t="s">
        <v>275</v>
      </c>
      <c r="G100" s="196"/>
      <c r="H100" s="196"/>
      <c r="I100" s="199"/>
      <c r="J100" s="200">
        <f>BK100</f>
        <v>0</v>
      </c>
      <c r="K100" s="196"/>
      <c r="L100" s="201"/>
      <c r="M100" s="202"/>
      <c r="N100" s="203"/>
      <c r="O100" s="203"/>
      <c r="P100" s="204">
        <f>P101</f>
        <v>0</v>
      </c>
      <c r="Q100" s="203"/>
      <c r="R100" s="204">
        <f>R101</f>
        <v>0</v>
      </c>
      <c r="S100" s="203"/>
      <c r="T100" s="205">
        <f>T101</f>
        <v>0</v>
      </c>
      <c r="AR100" s="206" t="s">
        <v>83</v>
      </c>
      <c r="AT100" s="207" t="s">
        <v>75</v>
      </c>
      <c r="AU100" s="207" t="s">
        <v>76</v>
      </c>
      <c r="AY100" s="206" t="s">
        <v>162</v>
      </c>
      <c r="BK100" s="208">
        <f>BK101</f>
        <v>0</v>
      </c>
    </row>
    <row r="101" spans="1:65" s="13" customFormat="1" ht="22.9" customHeight="1">
      <c r="B101" s="195"/>
      <c r="C101" s="196"/>
      <c r="D101" s="197" t="s">
        <v>75</v>
      </c>
      <c r="E101" s="209" t="s">
        <v>181</v>
      </c>
      <c r="F101" s="209" t="s">
        <v>276</v>
      </c>
      <c r="G101" s="196"/>
      <c r="H101" s="196"/>
      <c r="I101" s="199"/>
      <c r="J101" s="210">
        <f>BK101</f>
        <v>0</v>
      </c>
      <c r="K101" s="196"/>
      <c r="L101" s="201"/>
      <c r="M101" s="202"/>
      <c r="N101" s="203"/>
      <c r="O101" s="203"/>
      <c r="P101" s="204">
        <f>SUM(P102:P122)</f>
        <v>0</v>
      </c>
      <c r="Q101" s="203"/>
      <c r="R101" s="204">
        <f>SUM(R102:R122)</f>
        <v>0</v>
      </c>
      <c r="S101" s="203"/>
      <c r="T101" s="205">
        <f>SUM(T102:T122)</f>
        <v>0</v>
      </c>
      <c r="AR101" s="206" t="s">
        <v>83</v>
      </c>
      <c r="AT101" s="207" t="s">
        <v>75</v>
      </c>
      <c r="AU101" s="207" t="s">
        <v>83</v>
      </c>
      <c r="AY101" s="206" t="s">
        <v>162</v>
      </c>
      <c r="BK101" s="208">
        <f>SUM(BK102:BK122)</f>
        <v>0</v>
      </c>
    </row>
    <row r="102" spans="1:65" s="2" customFormat="1" ht="16.5" customHeight="1">
      <c r="A102" s="34"/>
      <c r="B102" s="35"/>
      <c r="C102" s="211" t="s">
        <v>163</v>
      </c>
      <c r="D102" s="211" t="s">
        <v>278</v>
      </c>
      <c r="E102" s="212" t="s">
        <v>538</v>
      </c>
      <c r="F102" s="213" t="s">
        <v>539</v>
      </c>
      <c r="G102" s="214" t="s">
        <v>160</v>
      </c>
      <c r="H102" s="215">
        <v>2</v>
      </c>
      <c r="I102" s="216"/>
      <c r="J102" s="217">
        <f>ROUND(I102*H102,2)</f>
        <v>0</v>
      </c>
      <c r="K102" s="218"/>
      <c r="L102" s="39"/>
      <c r="M102" s="219" t="s">
        <v>35</v>
      </c>
      <c r="N102" s="220" t="s">
        <v>47</v>
      </c>
      <c r="O102" s="64"/>
      <c r="P102" s="174">
        <f>O102*H102</f>
        <v>0</v>
      </c>
      <c r="Q102" s="174">
        <v>0</v>
      </c>
      <c r="R102" s="174">
        <f>Q102*H102</f>
        <v>0</v>
      </c>
      <c r="S102" s="174">
        <v>0</v>
      </c>
      <c r="T102" s="175">
        <f>S102*H102</f>
        <v>0</v>
      </c>
      <c r="U102" s="34"/>
      <c r="V102" s="34"/>
      <c r="W102" s="34"/>
      <c r="X102" s="34"/>
      <c r="Y102" s="34"/>
      <c r="Z102" s="34"/>
      <c r="AA102" s="34"/>
      <c r="AB102" s="34"/>
      <c r="AC102" s="34"/>
      <c r="AD102" s="34"/>
      <c r="AE102" s="34"/>
      <c r="AR102" s="176" t="s">
        <v>163</v>
      </c>
      <c r="AT102" s="176" t="s">
        <v>278</v>
      </c>
      <c r="AU102" s="176" t="s">
        <v>85</v>
      </c>
      <c r="AY102" s="17" t="s">
        <v>162</v>
      </c>
      <c r="BE102" s="177">
        <f>IF(N102="základní",J102,0)</f>
        <v>0</v>
      </c>
      <c r="BF102" s="177">
        <f>IF(N102="snížená",J102,0)</f>
        <v>0</v>
      </c>
      <c r="BG102" s="177">
        <f>IF(N102="zákl. přenesená",J102,0)</f>
        <v>0</v>
      </c>
      <c r="BH102" s="177">
        <f>IF(N102="sníž. přenesená",J102,0)</f>
        <v>0</v>
      </c>
      <c r="BI102" s="177">
        <f>IF(N102="nulová",J102,0)</f>
        <v>0</v>
      </c>
      <c r="BJ102" s="17" t="s">
        <v>83</v>
      </c>
      <c r="BK102" s="177">
        <f>ROUND(I102*H102,2)</f>
        <v>0</v>
      </c>
      <c r="BL102" s="17" t="s">
        <v>163</v>
      </c>
      <c r="BM102" s="176" t="s">
        <v>913</v>
      </c>
    </row>
    <row r="103" spans="1:65" s="2" customFormat="1" ht="19.5">
      <c r="A103" s="34"/>
      <c r="B103" s="35"/>
      <c r="C103" s="36"/>
      <c r="D103" s="178" t="s">
        <v>165</v>
      </c>
      <c r="E103" s="36"/>
      <c r="F103" s="179" t="s">
        <v>541</v>
      </c>
      <c r="G103" s="36"/>
      <c r="H103" s="36"/>
      <c r="I103" s="180"/>
      <c r="J103" s="36"/>
      <c r="K103" s="36"/>
      <c r="L103" s="39"/>
      <c r="M103" s="181"/>
      <c r="N103" s="182"/>
      <c r="O103" s="64"/>
      <c r="P103" s="64"/>
      <c r="Q103" s="64"/>
      <c r="R103" s="64"/>
      <c r="S103" s="64"/>
      <c r="T103" s="65"/>
      <c r="U103" s="34"/>
      <c r="V103" s="34"/>
      <c r="W103" s="34"/>
      <c r="X103" s="34"/>
      <c r="Y103" s="34"/>
      <c r="Z103" s="34"/>
      <c r="AA103" s="34"/>
      <c r="AB103" s="34"/>
      <c r="AC103" s="34"/>
      <c r="AD103" s="34"/>
      <c r="AE103" s="34"/>
      <c r="AT103" s="17" t="s">
        <v>165</v>
      </c>
      <c r="AU103" s="17" t="s">
        <v>85</v>
      </c>
    </row>
    <row r="104" spans="1:65" s="12" customFormat="1" ht="11.25">
      <c r="B104" s="183"/>
      <c r="C104" s="184"/>
      <c r="D104" s="178" t="s">
        <v>166</v>
      </c>
      <c r="E104" s="185" t="s">
        <v>35</v>
      </c>
      <c r="F104" s="186" t="s">
        <v>524</v>
      </c>
      <c r="G104" s="184"/>
      <c r="H104" s="187">
        <v>2</v>
      </c>
      <c r="I104" s="188"/>
      <c r="J104" s="184"/>
      <c r="K104" s="184"/>
      <c r="L104" s="189"/>
      <c r="M104" s="190"/>
      <c r="N104" s="191"/>
      <c r="O104" s="191"/>
      <c r="P104" s="191"/>
      <c r="Q104" s="191"/>
      <c r="R104" s="191"/>
      <c r="S104" s="191"/>
      <c r="T104" s="192"/>
      <c r="AT104" s="193" t="s">
        <v>166</v>
      </c>
      <c r="AU104" s="193" t="s">
        <v>85</v>
      </c>
      <c r="AV104" s="12" t="s">
        <v>85</v>
      </c>
      <c r="AW104" s="12" t="s">
        <v>37</v>
      </c>
      <c r="AX104" s="12" t="s">
        <v>83</v>
      </c>
      <c r="AY104" s="193" t="s">
        <v>162</v>
      </c>
    </row>
    <row r="105" spans="1:65" s="2" customFormat="1" ht="16.5" customHeight="1">
      <c r="A105" s="34"/>
      <c r="B105" s="35"/>
      <c r="C105" s="211" t="s">
        <v>181</v>
      </c>
      <c r="D105" s="211" t="s">
        <v>278</v>
      </c>
      <c r="E105" s="212" t="s">
        <v>753</v>
      </c>
      <c r="F105" s="213" t="s">
        <v>754</v>
      </c>
      <c r="G105" s="214" t="s">
        <v>160</v>
      </c>
      <c r="H105" s="215">
        <v>2</v>
      </c>
      <c r="I105" s="216"/>
      <c r="J105" s="217">
        <f>ROUND(I105*H105,2)</f>
        <v>0</v>
      </c>
      <c r="K105" s="218"/>
      <c r="L105" s="39"/>
      <c r="M105" s="219" t="s">
        <v>35</v>
      </c>
      <c r="N105" s="220" t="s">
        <v>47</v>
      </c>
      <c r="O105" s="64"/>
      <c r="P105" s="174">
        <f>O105*H105</f>
        <v>0</v>
      </c>
      <c r="Q105" s="174">
        <v>0</v>
      </c>
      <c r="R105" s="174">
        <f>Q105*H105</f>
        <v>0</v>
      </c>
      <c r="S105" s="174">
        <v>0</v>
      </c>
      <c r="T105" s="175">
        <f>S105*H105</f>
        <v>0</v>
      </c>
      <c r="U105" s="34"/>
      <c r="V105" s="34"/>
      <c r="W105" s="34"/>
      <c r="X105" s="34"/>
      <c r="Y105" s="34"/>
      <c r="Z105" s="34"/>
      <c r="AA105" s="34"/>
      <c r="AB105" s="34"/>
      <c r="AC105" s="34"/>
      <c r="AD105" s="34"/>
      <c r="AE105" s="34"/>
      <c r="AR105" s="176" t="s">
        <v>163</v>
      </c>
      <c r="AT105" s="176" t="s">
        <v>278</v>
      </c>
      <c r="AU105" s="176" t="s">
        <v>85</v>
      </c>
      <c r="AY105" s="17" t="s">
        <v>162</v>
      </c>
      <c r="BE105" s="177">
        <f>IF(N105="základní",J105,0)</f>
        <v>0</v>
      </c>
      <c r="BF105" s="177">
        <f>IF(N105="snížená",J105,0)</f>
        <v>0</v>
      </c>
      <c r="BG105" s="177">
        <f>IF(N105="zákl. přenesená",J105,0)</f>
        <v>0</v>
      </c>
      <c r="BH105" s="177">
        <f>IF(N105="sníž. přenesená",J105,0)</f>
        <v>0</v>
      </c>
      <c r="BI105" s="177">
        <f>IF(N105="nulová",J105,0)</f>
        <v>0</v>
      </c>
      <c r="BJ105" s="17" t="s">
        <v>83</v>
      </c>
      <c r="BK105" s="177">
        <f>ROUND(I105*H105,2)</f>
        <v>0</v>
      </c>
      <c r="BL105" s="17" t="s">
        <v>163</v>
      </c>
      <c r="BM105" s="176" t="s">
        <v>914</v>
      </c>
    </row>
    <row r="106" spans="1:65" s="2" customFormat="1" ht="19.5">
      <c r="A106" s="34"/>
      <c r="B106" s="35"/>
      <c r="C106" s="36"/>
      <c r="D106" s="178" t="s">
        <v>165</v>
      </c>
      <c r="E106" s="36"/>
      <c r="F106" s="179" t="s">
        <v>756</v>
      </c>
      <c r="G106" s="36"/>
      <c r="H106" s="36"/>
      <c r="I106" s="180"/>
      <c r="J106" s="36"/>
      <c r="K106" s="36"/>
      <c r="L106" s="39"/>
      <c r="M106" s="181"/>
      <c r="N106" s="182"/>
      <c r="O106" s="64"/>
      <c r="P106" s="64"/>
      <c r="Q106" s="64"/>
      <c r="R106" s="64"/>
      <c r="S106" s="64"/>
      <c r="T106" s="65"/>
      <c r="U106" s="34"/>
      <c r="V106" s="34"/>
      <c r="W106" s="34"/>
      <c r="X106" s="34"/>
      <c r="Y106" s="34"/>
      <c r="Z106" s="34"/>
      <c r="AA106" s="34"/>
      <c r="AB106" s="34"/>
      <c r="AC106" s="34"/>
      <c r="AD106" s="34"/>
      <c r="AE106" s="34"/>
      <c r="AT106" s="17" t="s">
        <v>165</v>
      </c>
      <c r="AU106" s="17" t="s">
        <v>85</v>
      </c>
    </row>
    <row r="107" spans="1:65" s="12" customFormat="1" ht="11.25">
      <c r="B107" s="183"/>
      <c r="C107" s="184"/>
      <c r="D107" s="178" t="s">
        <v>166</v>
      </c>
      <c r="E107" s="185" t="s">
        <v>35</v>
      </c>
      <c r="F107" s="186" t="s">
        <v>517</v>
      </c>
      <c r="G107" s="184"/>
      <c r="H107" s="187">
        <v>2</v>
      </c>
      <c r="I107" s="188"/>
      <c r="J107" s="184"/>
      <c r="K107" s="184"/>
      <c r="L107" s="189"/>
      <c r="M107" s="190"/>
      <c r="N107" s="191"/>
      <c r="O107" s="191"/>
      <c r="P107" s="191"/>
      <c r="Q107" s="191"/>
      <c r="R107" s="191"/>
      <c r="S107" s="191"/>
      <c r="T107" s="192"/>
      <c r="AT107" s="193" t="s">
        <v>166</v>
      </c>
      <c r="AU107" s="193" t="s">
        <v>85</v>
      </c>
      <c r="AV107" s="12" t="s">
        <v>85</v>
      </c>
      <c r="AW107" s="12" t="s">
        <v>37</v>
      </c>
      <c r="AX107" s="12" t="s">
        <v>83</v>
      </c>
      <c r="AY107" s="193" t="s">
        <v>162</v>
      </c>
    </row>
    <row r="108" spans="1:65" s="2" customFormat="1" ht="16.5" customHeight="1">
      <c r="A108" s="34"/>
      <c r="B108" s="35"/>
      <c r="C108" s="211" t="s">
        <v>186</v>
      </c>
      <c r="D108" s="211" t="s">
        <v>278</v>
      </c>
      <c r="E108" s="212" t="s">
        <v>531</v>
      </c>
      <c r="F108" s="213" t="s">
        <v>532</v>
      </c>
      <c r="G108" s="214" t="s">
        <v>230</v>
      </c>
      <c r="H108" s="215">
        <v>5.4</v>
      </c>
      <c r="I108" s="216"/>
      <c r="J108" s="217">
        <f>ROUND(I108*H108,2)</f>
        <v>0</v>
      </c>
      <c r="K108" s="218"/>
      <c r="L108" s="39"/>
      <c r="M108" s="219" t="s">
        <v>35</v>
      </c>
      <c r="N108" s="220" t="s">
        <v>47</v>
      </c>
      <c r="O108" s="64"/>
      <c r="P108" s="174">
        <f>O108*H108</f>
        <v>0</v>
      </c>
      <c r="Q108" s="174">
        <v>0</v>
      </c>
      <c r="R108" s="174">
        <f>Q108*H108</f>
        <v>0</v>
      </c>
      <c r="S108" s="174">
        <v>0</v>
      </c>
      <c r="T108" s="175">
        <f>S108*H108</f>
        <v>0</v>
      </c>
      <c r="U108" s="34"/>
      <c r="V108" s="34"/>
      <c r="W108" s="34"/>
      <c r="X108" s="34"/>
      <c r="Y108" s="34"/>
      <c r="Z108" s="34"/>
      <c r="AA108" s="34"/>
      <c r="AB108" s="34"/>
      <c r="AC108" s="34"/>
      <c r="AD108" s="34"/>
      <c r="AE108" s="34"/>
      <c r="AR108" s="176" t="s">
        <v>163</v>
      </c>
      <c r="AT108" s="176" t="s">
        <v>278</v>
      </c>
      <c r="AU108" s="176" t="s">
        <v>85</v>
      </c>
      <c r="AY108" s="17" t="s">
        <v>162</v>
      </c>
      <c r="BE108" s="177">
        <f>IF(N108="základní",J108,0)</f>
        <v>0</v>
      </c>
      <c r="BF108" s="177">
        <f>IF(N108="snížená",J108,0)</f>
        <v>0</v>
      </c>
      <c r="BG108" s="177">
        <f>IF(N108="zákl. přenesená",J108,0)</f>
        <v>0</v>
      </c>
      <c r="BH108" s="177">
        <f>IF(N108="sníž. přenesená",J108,0)</f>
        <v>0</v>
      </c>
      <c r="BI108" s="177">
        <f>IF(N108="nulová",J108,0)</f>
        <v>0</v>
      </c>
      <c r="BJ108" s="17" t="s">
        <v>83</v>
      </c>
      <c r="BK108" s="177">
        <f>ROUND(I108*H108,2)</f>
        <v>0</v>
      </c>
      <c r="BL108" s="17" t="s">
        <v>163</v>
      </c>
      <c r="BM108" s="176" t="s">
        <v>915</v>
      </c>
    </row>
    <row r="109" spans="1:65" s="2" customFormat="1" ht="19.5">
      <c r="A109" s="34"/>
      <c r="B109" s="35"/>
      <c r="C109" s="36"/>
      <c r="D109" s="178" t="s">
        <v>165</v>
      </c>
      <c r="E109" s="36"/>
      <c r="F109" s="179" t="s">
        <v>534</v>
      </c>
      <c r="G109" s="36"/>
      <c r="H109" s="36"/>
      <c r="I109" s="180"/>
      <c r="J109" s="36"/>
      <c r="K109" s="36"/>
      <c r="L109" s="39"/>
      <c r="M109" s="181"/>
      <c r="N109" s="182"/>
      <c r="O109" s="64"/>
      <c r="P109" s="64"/>
      <c r="Q109" s="64"/>
      <c r="R109" s="64"/>
      <c r="S109" s="64"/>
      <c r="T109" s="65"/>
      <c r="U109" s="34"/>
      <c r="V109" s="34"/>
      <c r="W109" s="34"/>
      <c r="X109" s="34"/>
      <c r="Y109" s="34"/>
      <c r="Z109" s="34"/>
      <c r="AA109" s="34"/>
      <c r="AB109" s="34"/>
      <c r="AC109" s="34"/>
      <c r="AD109" s="34"/>
      <c r="AE109" s="34"/>
      <c r="AT109" s="17" t="s">
        <v>165</v>
      </c>
      <c r="AU109" s="17" t="s">
        <v>85</v>
      </c>
    </row>
    <row r="110" spans="1:65" s="12" customFormat="1" ht="11.25">
      <c r="B110" s="183"/>
      <c r="C110" s="184"/>
      <c r="D110" s="178" t="s">
        <v>166</v>
      </c>
      <c r="E110" s="185" t="s">
        <v>35</v>
      </c>
      <c r="F110" s="186" t="s">
        <v>270</v>
      </c>
      <c r="G110" s="184"/>
      <c r="H110" s="187">
        <v>5.4</v>
      </c>
      <c r="I110" s="188"/>
      <c r="J110" s="184"/>
      <c r="K110" s="184"/>
      <c r="L110" s="189"/>
      <c r="M110" s="190"/>
      <c r="N110" s="191"/>
      <c r="O110" s="191"/>
      <c r="P110" s="191"/>
      <c r="Q110" s="191"/>
      <c r="R110" s="191"/>
      <c r="S110" s="191"/>
      <c r="T110" s="192"/>
      <c r="AT110" s="193" t="s">
        <v>166</v>
      </c>
      <c r="AU110" s="193" t="s">
        <v>85</v>
      </c>
      <c r="AV110" s="12" t="s">
        <v>85</v>
      </c>
      <c r="AW110" s="12" t="s">
        <v>37</v>
      </c>
      <c r="AX110" s="12" t="s">
        <v>83</v>
      </c>
      <c r="AY110" s="193" t="s">
        <v>162</v>
      </c>
    </row>
    <row r="111" spans="1:65" s="2" customFormat="1" ht="21.75" customHeight="1">
      <c r="A111" s="34"/>
      <c r="B111" s="35"/>
      <c r="C111" s="211" t="s">
        <v>190</v>
      </c>
      <c r="D111" s="211" t="s">
        <v>278</v>
      </c>
      <c r="E111" s="212" t="s">
        <v>896</v>
      </c>
      <c r="F111" s="213" t="s">
        <v>897</v>
      </c>
      <c r="G111" s="214" t="s">
        <v>230</v>
      </c>
      <c r="H111" s="215">
        <v>5.4</v>
      </c>
      <c r="I111" s="216"/>
      <c r="J111" s="217">
        <f>ROUND(I111*H111,2)</f>
        <v>0</v>
      </c>
      <c r="K111" s="218"/>
      <c r="L111" s="39"/>
      <c r="M111" s="219" t="s">
        <v>35</v>
      </c>
      <c r="N111" s="220" t="s">
        <v>47</v>
      </c>
      <c r="O111" s="64"/>
      <c r="P111" s="174">
        <f>O111*H111</f>
        <v>0</v>
      </c>
      <c r="Q111" s="174">
        <v>0</v>
      </c>
      <c r="R111" s="174">
        <f>Q111*H111</f>
        <v>0</v>
      </c>
      <c r="S111" s="174">
        <v>0</v>
      </c>
      <c r="T111" s="175">
        <f>S111*H111</f>
        <v>0</v>
      </c>
      <c r="U111" s="34"/>
      <c r="V111" s="34"/>
      <c r="W111" s="34"/>
      <c r="X111" s="34"/>
      <c r="Y111" s="34"/>
      <c r="Z111" s="34"/>
      <c r="AA111" s="34"/>
      <c r="AB111" s="34"/>
      <c r="AC111" s="34"/>
      <c r="AD111" s="34"/>
      <c r="AE111" s="34"/>
      <c r="AR111" s="176" t="s">
        <v>163</v>
      </c>
      <c r="AT111" s="176" t="s">
        <v>278</v>
      </c>
      <c r="AU111" s="176" t="s">
        <v>85</v>
      </c>
      <c r="AY111" s="17" t="s">
        <v>162</v>
      </c>
      <c r="BE111" s="177">
        <f>IF(N111="základní",J111,0)</f>
        <v>0</v>
      </c>
      <c r="BF111" s="177">
        <f>IF(N111="snížená",J111,0)</f>
        <v>0</v>
      </c>
      <c r="BG111" s="177">
        <f>IF(N111="zákl. přenesená",J111,0)</f>
        <v>0</v>
      </c>
      <c r="BH111" s="177">
        <f>IF(N111="sníž. přenesená",J111,0)</f>
        <v>0</v>
      </c>
      <c r="BI111" s="177">
        <f>IF(N111="nulová",J111,0)</f>
        <v>0</v>
      </c>
      <c r="BJ111" s="17" t="s">
        <v>83</v>
      </c>
      <c r="BK111" s="177">
        <f>ROUND(I111*H111,2)</f>
        <v>0</v>
      </c>
      <c r="BL111" s="17" t="s">
        <v>163</v>
      </c>
      <c r="BM111" s="176" t="s">
        <v>916</v>
      </c>
    </row>
    <row r="112" spans="1:65" s="2" customFormat="1" ht="19.5">
      <c r="A112" s="34"/>
      <c r="B112" s="35"/>
      <c r="C112" s="36"/>
      <c r="D112" s="178" t="s">
        <v>165</v>
      </c>
      <c r="E112" s="36"/>
      <c r="F112" s="179" t="s">
        <v>899</v>
      </c>
      <c r="G112" s="36"/>
      <c r="H112" s="36"/>
      <c r="I112" s="180"/>
      <c r="J112" s="36"/>
      <c r="K112" s="36"/>
      <c r="L112" s="39"/>
      <c r="M112" s="181"/>
      <c r="N112" s="182"/>
      <c r="O112" s="64"/>
      <c r="P112" s="64"/>
      <c r="Q112" s="64"/>
      <c r="R112" s="64"/>
      <c r="S112" s="64"/>
      <c r="T112" s="65"/>
      <c r="U112" s="34"/>
      <c r="V112" s="34"/>
      <c r="W112" s="34"/>
      <c r="X112" s="34"/>
      <c r="Y112" s="34"/>
      <c r="Z112" s="34"/>
      <c r="AA112" s="34"/>
      <c r="AB112" s="34"/>
      <c r="AC112" s="34"/>
      <c r="AD112" s="34"/>
      <c r="AE112" s="34"/>
      <c r="AT112" s="17" t="s">
        <v>165</v>
      </c>
      <c r="AU112" s="17" t="s">
        <v>85</v>
      </c>
    </row>
    <row r="113" spans="1:65" s="12" customFormat="1" ht="11.25">
      <c r="B113" s="183"/>
      <c r="C113" s="184"/>
      <c r="D113" s="178" t="s">
        <v>166</v>
      </c>
      <c r="E113" s="185" t="s">
        <v>35</v>
      </c>
      <c r="F113" s="186" t="s">
        <v>270</v>
      </c>
      <c r="G113" s="184"/>
      <c r="H113" s="187">
        <v>5.4</v>
      </c>
      <c r="I113" s="188"/>
      <c r="J113" s="184"/>
      <c r="K113" s="184"/>
      <c r="L113" s="189"/>
      <c r="M113" s="190"/>
      <c r="N113" s="191"/>
      <c r="O113" s="191"/>
      <c r="P113" s="191"/>
      <c r="Q113" s="191"/>
      <c r="R113" s="191"/>
      <c r="S113" s="191"/>
      <c r="T113" s="192"/>
      <c r="AT113" s="193" t="s">
        <v>166</v>
      </c>
      <c r="AU113" s="193" t="s">
        <v>85</v>
      </c>
      <c r="AV113" s="12" t="s">
        <v>85</v>
      </c>
      <c r="AW113" s="12" t="s">
        <v>37</v>
      </c>
      <c r="AX113" s="12" t="s">
        <v>83</v>
      </c>
      <c r="AY113" s="193" t="s">
        <v>162</v>
      </c>
    </row>
    <row r="114" spans="1:65" s="2" customFormat="1" ht="16.5" customHeight="1">
      <c r="A114" s="34"/>
      <c r="B114" s="35"/>
      <c r="C114" s="211" t="s">
        <v>161</v>
      </c>
      <c r="D114" s="211" t="s">
        <v>278</v>
      </c>
      <c r="E114" s="212" t="s">
        <v>463</v>
      </c>
      <c r="F114" s="213" t="s">
        <v>464</v>
      </c>
      <c r="G114" s="214" t="s">
        <v>230</v>
      </c>
      <c r="H114" s="215">
        <v>7.2</v>
      </c>
      <c r="I114" s="216"/>
      <c r="J114" s="217">
        <f>ROUND(I114*H114,2)</f>
        <v>0</v>
      </c>
      <c r="K114" s="218"/>
      <c r="L114" s="39"/>
      <c r="M114" s="219" t="s">
        <v>35</v>
      </c>
      <c r="N114" s="220" t="s">
        <v>47</v>
      </c>
      <c r="O114" s="64"/>
      <c r="P114" s="174">
        <f>O114*H114</f>
        <v>0</v>
      </c>
      <c r="Q114" s="174">
        <v>0</v>
      </c>
      <c r="R114" s="174">
        <f>Q114*H114</f>
        <v>0</v>
      </c>
      <c r="S114" s="174">
        <v>0</v>
      </c>
      <c r="T114" s="175">
        <f>S114*H114</f>
        <v>0</v>
      </c>
      <c r="U114" s="34"/>
      <c r="V114" s="34"/>
      <c r="W114" s="34"/>
      <c r="X114" s="34"/>
      <c r="Y114" s="34"/>
      <c r="Z114" s="34"/>
      <c r="AA114" s="34"/>
      <c r="AB114" s="34"/>
      <c r="AC114" s="34"/>
      <c r="AD114" s="34"/>
      <c r="AE114" s="34"/>
      <c r="AR114" s="176" t="s">
        <v>163</v>
      </c>
      <c r="AT114" s="176" t="s">
        <v>278</v>
      </c>
      <c r="AU114" s="176" t="s">
        <v>85</v>
      </c>
      <c r="AY114" s="17" t="s">
        <v>162</v>
      </c>
      <c r="BE114" s="177">
        <f>IF(N114="základní",J114,0)</f>
        <v>0</v>
      </c>
      <c r="BF114" s="177">
        <f>IF(N114="snížená",J114,0)</f>
        <v>0</v>
      </c>
      <c r="BG114" s="177">
        <f>IF(N114="zákl. přenesená",J114,0)</f>
        <v>0</v>
      </c>
      <c r="BH114" s="177">
        <f>IF(N114="sníž. přenesená",J114,0)</f>
        <v>0</v>
      </c>
      <c r="BI114" s="177">
        <f>IF(N114="nulová",J114,0)</f>
        <v>0</v>
      </c>
      <c r="BJ114" s="17" t="s">
        <v>83</v>
      </c>
      <c r="BK114" s="177">
        <f>ROUND(I114*H114,2)</f>
        <v>0</v>
      </c>
      <c r="BL114" s="17" t="s">
        <v>163</v>
      </c>
      <c r="BM114" s="176" t="s">
        <v>917</v>
      </c>
    </row>
    <row r="115" spans="1:65" s="2" customFormat="1" ht="11.25">
      <c r="A115" s="34"/>
      <c r="B115" s="35"/>
      <c r="C115" s="36"/>
      <c r="D115" s="178" t="s">
        <v>165</v>
      </c>
      <c r="E115" s="36"/>
      <c r="F115" s="179" t="s">
        <v>466</v>
      </c>
      <c r="G115" s="36"/>
      <c r="H115" s="36"/>
      <c r="I115" s="180"/>
      <c r="J115" s="36"/>
      <c r="K115" s="36"/>
      <c r="L115" s="39"/>
      <c r="M115" s="181"/>
      <c r="N115" s="182"/>
      <c r="O115" s="64"/>
      <c r="P115" s="64"/>
      <c r="Q115" s="64"/>
      <c r="R115" s="64"/>
      <c r="S115" s="64"/>
      <c r="T115" s="65"/>
      <c r="U115" s="34"/>
      <c r="V115" s="34"/>
      <c r="W115" s="34"/>
      <c r="X115" s="34"/>
      <c r="Y115" s="34"/>
      <c r="Z115" s="34"/>
      <c r="AA115" s="34"/>
      <c r="AB115" s="34"/>
      <c r="AC115" s="34"/>
      <c r="AD115" s="34"/>
      <c r="AE115" s="34"/>
      <c r="AT115" s="17" t="s">
        <v>165</v>
      </c>
      <c r="AU115" s="17" t="s">
        <v>85</v>
      </c>
    </row>
    <row r="116" spans="1:65" s="12" customFormat="1" ht="11.25">
      <c r="B116" s="183"/>
      <c r="C116" s="184"/>
      <c r="D116" s="178" t="s">
        <v>166</v>
      </c>
      <c r="E116" s="185" t="s">
        <v>35</v>
      </c>
      <c r="F116" s="186" t="s">
        <v>918</v>
      </c>
      <c r="G116" s="184"/>
      <c r="H116" s="187">
        <v>7.2</v>
      </c>
      <c r="I116" s="188"/>
      <c r="J116" s="184"/>
      <c r="K116" s="184"/>
      <c r="L116" s="189"/>
      <c r="M116" s="190"/>
      <c r="N116" s="191"/>
      <c r="O116" s="191"/>
      <c r="P116" s="191"/>
      <c r="Q116" s="191"/>
      <c r="R116" s="191"/>
      <c r="S116" s="191"/>
      <c r="T116" s="192"/>
      <c r="AT116" s="193" t="s">
        <v>166</v>
      </c>
      <c r="AU116" s="193" t="s">
        <v>85</v>
      </c>
      <c r="AV116" s="12" t="s">
        <v>85</v>
      </c>
      <c r="AW116" s="12" t="s">
        <v>37</v>
      </c>
      <c r="AX116" s="12" t="s">
        <v>83</v>
      </c>
      <c r="AY116" s="193" t="s">
        <v>162</v>
      </c>
    </row>
    <row r="117" spans="1:65" s="2" customFormat="1" ht="16.5" customHeight="1">
      <c r="A117" s="34"/>
      <c r="B117" s="35"/>
      <c r="C117" s="211" t="s">
        <v>199</v>
      </c>
      <c r="D117" s="211" t="s">
        <v>278</v>
      </c>
      <c r="E117" s="212" t="s">
        <v>469</v>
      </c>
      <c r="F117" s="213" t="s">
        <v>470</v>
      </c>
      <c r="G117" s="214" t="s">
        <v>471</v>
      </c>
      <c r="H117" s="215">
        <v>17.899999999999999</v>
      </c>
      <c r="I117" s="216"/>
      <c r="J117" s="217">
        <f>ROUND(I117*H117,2)</f>
        <v>0</v>
      </c>
      <c r="K117" s="218"/>
      <c r="L117" s="39"/>
      <c r="M117" s="219" t="s">
        <v>35</v>
      </c>
      <c r="N117" s="220" t="s">
        <v>47</v>
      </c>
      <c r="O117" s="64"/>
      <c r="P117" s="174">
        <f>O117*H117</f>
        <v>0</v>
      </c>
      <c r="Q117" s="174">
        <v>0</v>
      </c>
      <c r="R117" s="174">
        <f>Q117*H117</f>
        <v>0</v>
      </c>
      <c r="S117" s="174">
        <v>0</v>
      </c>
      <c r="T117" s="175">
        <f>S117*H117</f>
        <v>0</v>
      </c>
      <c r="U117" s="34"/>
      <c r="V117" s="34"/>
      <c r="W117" s="34"/>
      <c r="X117" s="34"/>
      <c r="Y117" s="34"/>
      <c r="Z117" s="34"/>
      <c r="AA117" s="34"/>
      <c r="AB117" s="34"/>
      <c r="AC117" s="34"/>
      <c r="AD117" s="34"/>
      <c r="AE117" s="34"/>
      <c r="AR117" s="176" t="s">
        <v>163</v>
      </c>
      <c r="AT117" s="176" t="s">
        <v>278</v>
      </c>
      <c r="AU117" s="176" t="s">
        <v>85</v>
      </c>
      <c r="AY117" s="17" t="s">
        <v>162</v>
      </c>
      <c r="BE117" s="177">
        <f>IF(N117="základní",J117,0)</f>
        <v>0</v>
      </c>
      <c r="BF117" s="177">
        <f>IF(N117="snížená",J117,0)</f>
        <v>0</v>
      </c>
      <c r="BG117" s="177">
        <f>IF(N117="zákl. přenesená",J117,0)</f>
        <v>0</v>
      </c>
      <c r="BH117" s="177">
        <f>IF(N117="sníž. přenesená",J117,0)</f>
        <v>0</v>
      </c>
      <c r="BI117" s="177">
        <f>IF(N117="nulová",J117,0)</f>
        <v>0</v>
      </c>
      <c r="BJ117" s="17" t="s">
        <v>83</v>
      </c>
      <c r="BK117" s="177">
        <f>ROUND(I117*H117,2)</f>
        <v>0</v>
      </c>
      <c r="BL117" s="17" t="s">
        <v>163</v>
      </c>
      <c r="BM117" s="176" t="s">
        <v>919</v>
      </c>
    </row>
    <row r="118" spans="1:65" s="2" customFormat="1" ht="19.5">
      <c r="A118" s="34"/>
      <c r="B118" s="35"/>
      <c r="C118" s="36"/>
      <c r="D118" s="178" t="s">
        <v>165</v>
      </c>
      <c r="E118" s="36"/>
      <c r="F118" s="179" t="s">
        <v>473</v>
      </c>
      <c r="G118" s="36"/>
      <c r="H118" s="36"/>
      <c r="I118" s="180"/>
      <c r="J118" s="36"/>
      <c r="K118" s="36"/>
      <c r="L118" s="39"/>
      <c r="M118" s="181"/>
      <c r="N118" s="182"/>
      <c r="O118" s="64"/>
      <c r="P118" s="64"/>
      <c r="Q118" s="64"/>
      <c r="R118" s="64"/>
      <c r="S118" s="64"/>
      <c r="T118" s="65"/>
      <c r="U118" s="34"/>
      <c r="V118" s="34"/>
      <c r="W118" s="34"/>
      <c r="X118" s="34"/>
      <c r="Y118" s="34"/>
      <c r="Z118" s="34"/>
      <c r="AA118" s="34"/>
      <c r="AB118" s="34"/>
      <c r="AC118" s="34"/>
      <c r="AD118" s="34"/>
      <c r="AE118" s="34"/>
      <c r="AT118" s="17" t="s">
        <v>165</v>
      </c>
      <c r="AU118" s="17" t="s">
        <v>85</v>
      </c>
    </row>
    <row r="119" spans="1:65" s="12" customFormat="1" ht="11.25">
      <c r="B119" s="183"/>
      <c r="C119" s="184"/>
      <c r="D119" s="178" t="s">
        <v>166</v>
      </c>
      <c r="E119" s="185" t="s">
        <v>35</v>
      </c>
      <c r="F119" s="186" t="s">
        <v>920</v>
      </c>
      <c r="G119" s="184"/>
      <c r="H119" s="187">
        <v>17.899999999999999</v>
      </c>
      <c r="I119" s="188"/>
      <c r="J119" s="184"/>
      <c r="K119" s="184"/>
      <c r="L119" s="189"/>
      <c r="M119" s="190"/>
      <c r="N119" s="191"/>
      <c r="O119" s="191"/>
      <c r="P119" s="191"/>
      <c r="Q119" s="191"/>
      <c r="R119" s="191"/>
      <c r="S119" s="191"/>
      <c r="T119" s="192"/>
      <c r="AT119" s="193" t="s">
        <v>166</v>
      </c>
      <c r="AU119" s="193" t="s">
        <v>85</v>
      </c>
      <c r="AV119" s="12" t="s">
        <v>85</v>
      </c>
      <c r="AW119" s="12" t="s">
        <v>37</v>
      </c>
      <c r="AX119" s="12" t="s">
        <v>83</v>
      </c>
      <c r="AY119" s="193" t="s">
        <v>162</v>
      </c>
    </row>
    <row r="120" spans="1:65" s="2" customFormat="1" ht="24.2" customHeight="1">
      <c r="A120" s="34"/>
      <c r="B120" s="35"/>
      <c r="C120" s="211" t="s">
        <v>205</v>
      </c>
      <c r="D120" s="211" t="s">
        <v>278</v>
      </c>
      <c r="E120" s="212" t="s">
        <v>476</v>
      </c>
      <c r="F120" s="213" t="s">
        <v>477</v>
      </c>
      <c r="G120" s="214" t="s">
        <v>471</v>
      </c>
      <c r="H120" s="215">
        <v>17.899999999999999</v>
      </c>
      <c r="I120" s="216"/>
      <c r="J120" s="217">
        <f>ROUND(I120*H120,2)</f>
        <v>0</v>
      </c>
      <c r="K120" s="218"/>
      <c r="L120" s="39"/>
      <c r="M120" s="219" t="s">
        <v>35</v>
      </c>
      <c r="N120" s="220" t="s">
        <v>47</v>
      </c>
      <c r="O120" s="64"/>
      <c r="P120" s="174">
        <f>O120*H120</f>
        <v>0</v>
      </c>
      <c r="Q120" s="174">
        <v>0</v>
      </c>
      <c r="R120" s="174">
        <f>Q120*H120</f>
        <v>0</v>
      </c>
      <c r="S120" s="174">
        <v>0</v>
      </c>
      <c r="T120" s="175">
        <f>S120*H120</f>
        <v>0</v>
      </c>
      <c r="U120" s="34"/>
      <c r="V120" s="34"/>
      <c r="W120" s="34"/>
      <c r="X120" s="34"/>
      <c r="Y120" s="34"/>
      <c r="Z120" s="34"/>
      <c r="AA120" s="34"/>
      <c r="AB120" s="34"/>
      <c r="AC120" s="34"/>
      <c r="AD120" s="34"/>
      <c r="AE120" s="34"/>
      <c r="AR120" s="176" t="s">
        <v>163</v>
      </c>
      <c r="AT120" s="176" t="s">
        <v>278</v>
      </c>
      <c r="AU120" s="176" t="s">
        <v>85</v>
      </c>
      <c r="AY120" s="17" t="s">
        <v>162</v>
      </c>
      <c r="BE120" s="177">
        <f>IF(N120="základní",J120,0)</f>
        <v>0</v>
      </c>
      <c r="BF120" s="177">
        <f>IF(N120="snížená",J120,0)</f>
        <v>0</v>
      </c>
      <c r="BG120" s="177">
        <f>IF(N120="zákl. přenesená",J120,0)</f>
        <v>0</v>
      </c>
      <c r="BH120" s="177">
        <f>IF(N120="sníž. přenesená",J120,0)</f>
        <v>0</v>
      </c>
      <c r="BI120" s="177">
        <f>IF(N120="nulová",J120,0)</f>
        <v>0</v>
      </c>
      <c r="BJ120" s="17" t="s">
        <v>83</v>
      </c>
      <c r="BK120" s="177">
        <f>ROUND(I120*H120,2)</f>
        <v>0</v>
      </c>
      <c r="BL120" s="17" t="s">
        <v>163</v>
      </c>
      <c r="BM120" s="176" t="s">
        <v>921</v>
      </c>
    </row>
    <row r="121" spans="1:65" s="2" customFormat="1" ht="29.25">
      <c r="A121" s="34"/>
      <c r="B121" s="35"/>
      <c r="C121" s="36"/>
      <c r="D121" s="178" t="s">
        <v>165</v>
      </c>
      <c r="E121" s="36"/>
      <c r="F121" s="179" t="s">
        <v>479</v>
      </c>
      <c r="G121" s="36"/>
      <c r="H121" s="36"/>
      <c r="I121" s="180"/>
      <c r="J121" s="36"/>
      <c r="K121" s="36"/>
      <c r="L121" s="39"/>
      <c r="M121" s="181"/>
      <c r="N121" s="182"/>
      <c r="O121" s="64"/>
      <c r="P121" s="64"/>
      <c r="Q121" s="64"/>
      <c r="R121" s="64"/>
      <c r="S121" s="64"/>
      <c r="T121" s="65"/>
      <c r="U121" s="34"/>
      <c r="V121" s="34"/>
      <c r="W121" s="34"/>
      <c r="X121" s="34"/>
      <c r="Y121" s="34"/>
      <c r="Z121" s="34"/>
      <c r="AA121" s="34"/>
      <c r="AB121" s="34"/>
      <c r="AC121" s="34"/>
      <c r="AD121" s="34"/>
      <c r="AE121" s="34"/>
      <c r="AT121" s="17" t="s">
        <v>165</v>
      </c>
      <c r="AU121" s="17" t="s">
        <v>85</v>
      </c>
    </row>
    <row r="122" spans="1:65" s="12" customFormat="1" ht="11.25">
      <c r="B122" s="183"/>
      <c r="C122" s="184"/>
      <c r="D122" s="178" t="s">
        <v>166</v>
      </c>
      <c r="E122" s="185" t="s">
        <v>35</v>
      </c>
      <c r="F122" s="186" t="s">
        <v>920</v>
      </c>
      <c r="G122" s="184"/>
      <c r="H122" s="187">
        <v>17.899999999999999</v>
      </c>
      <c r="I122" s="188"/>
      <c r="J122" s="184"/>
      <c r="K122" s="184"/>
      <c r="L122" s="189"/>
      <c r="M122" s="190"/>
      <c r="N122" s="191"/>
      <c r="O122" s="191"/>
      <c r="P122" s="191"/>
      <c r="Q122" s="191"/>
      <c r="R122" s="191"/>
      <c r="S122" s="191"/>
      <c r="T122" s="192"/>
      <c r="AT122" s="193" t="s">
        <v>166</v>
      </c>
      <c r="AU122" s="193" t="s">
        <v>85</v>
      </c>
      <c r="AV122" s="12" t="s">
        <v>85</v>
      </c>
      <c r="AW122" s="12" t="s">
        <v>37</v>
      </c>
      <c r="AX122" s="12" t="s">
        <v>83</v>
      </c>
      <c r="AY122" s="193" t="s">
        <v>162</v>
      </c>
    </row>
    <row r="123" spans="1:65" s="13" customFormat="1" ht="25.9" customHeight="1">
      <c r="B123" s="195"/>
      <c r="C123" s="196"/>
      <c r="D123" s="197" t="s">
        <v>75</v>
      </c>
      <c r="E123" s="198" t="s">
        <v>550</v>
      </c>
      <c r="F123" s="198" t="s">
        <v>551</v>
      </c>
      <c r="G123" s="196"/>
      <c r="H123" s="196"/>
      <c r="I123" s="199"/>
      <c r="J123" s="200">
        <f>BK123</f>
        <v>0</v>
      </c>
      <c r="K123" s="196"/>
      <c r="L123" s="201"/>
      <c r="M123" s="202"/>
      <c r="N123" s="203"/>
      <c r="O123" s="203"/>
      <c r="P123" s="204">
        <f>SUM(P124:P135)</f>
        <v>0</v>
      </c>
      <c r="Q123" s="203"/>
      <c r="R123" s="204">
        <f>SUM(R124:R135)</f>
        <v>0</v>
      </c>
      <c r="S123" s="203"/>
      <c r="T123" s="205">
        <f>SUM(T124:T135)</f>
        <v>0</v>
      </c>
      <c r="AR123" s="206" t="s">
        <v>163</v>
      </c>
      <c r="AT123" s="207" t="s">
        <v>75</v>
      </c>
      <c r="AU123" s="207" t="s">
        <v>76</v>
      </c>
      <c r="AY123" s="206" t="s">
        <v>162</v>
      </c>
      <c r="BK123" s="208">
        <f>SUM(BK124:BK135)</f>
        <v>0</v>
      </c>
    </row>
    <row r="124" spans="1:65" s="2" customFormat="1" ht="24.2" customHeight="1">
      <c r="A124" s="34"/>
      <c r="B124" s="35"/>
      <c r="C124" s="211" t="s">
        <v>210</v>
      </c>
      <c r="D124" s="211" t="s">
        <v>278</v>
      </c>
      <c r="E124" s="212" t="s">
        <v>612</v>
      </c>
      <c r="F124" s="213" t="s">
        <v>613</v>
      </c>
      <c r="G124" s="214" t="s">
        <v>202</v>
      </c>
      <c r="H124" s="215">
        <v>4.3319999999999999</v>
      </c>
      <c r="I124" s="216"/>
      <c r="J124" s="217">
        <f>ROUND(I124*H124,2)</f>
        <v>0</v>
      </c>
      <c r="K124" s="218"/>
      <c r="L124" s="39"/>
      <c r="M124" s="219" t="s">
        <v>35</v>
      </c>
      <c r="N124" s="220" t="s">
        <v>47</v>
      </c>
      <c r="O124" s="64"/>
      <c r="P124" s="174">
        <f>O124*H124</f>
        <v>0</v>
      </c>
      <c r="Q124" s="174">
        <v>0</v>
      </c>
      <c r="R124" s="174">
        <f>Q124*H124</f>
        <v>0</v>
      </c>
      <c r="S124" s="174">
        <v>0</v>
      </c>
      <c r="T124" s="175">
        <f>S124*H124</f>
        <v>0</v>
      </c>
      <c r="U124" s="34"/>
      <c r="V124" s="34"/>
      <c r="W124" s="34"/>
      <c r="X124" s="34"/>
      <c r="Y124" s="34"/>
      <c r="Z124" s="34"/>
      <c r="AA124" s="34"/>
      <c r="AB124" s="34"/>
      <c r="AC124" s="34"/>
      <c r="AD124" s="34"/>
      <c r="AE124" s="34"/>
      <c r="AR124" s="176" t="s">
        <v>555</v>
      </c>
      <c r="AT124" s="176" t="s">
        <v>278</v>
      </c>
      <c r="AU124" s="176" t="s">
        <v>83</v>
      </c>
      <c r="AY124" s="17" t="s">
        <v>162</v>
      </c>
      <c r="BE124" s="177">
        <f>IF(N124="základní",J124,0)</f>
        <v>0</v>
      </c>
      <c r="BF124" s="177">
        <f>IF(N124="snížená",J124,0)</f>
        <v>0</v>
      </c>
      <c r="BG124" s="177">
        <f>IF(N124="zákl. přenesená",J124,0)</f>
        <v>0</v>
      </c>
      <c r="BH124" s="177">
        <f>IF(N124="sníž. přenesená",J124,0)</f>
        <v>0</v>
      </c>
      <c r="BI124" s="177">
        <f>IF(N124="nulová",J124,0)</f>
        <v>0</v>
      </c>
      <c r="BJ124" s="17" t="s">
        <v>83</v>
      </c>
      <c r="BK124" s="177">
        <f>ROUND(I124*H124,2)</f>
        <v>0</v>
      </c>
      <c r="BL124" s="17" t="s">
        <v>555</v>
      </c>
      <c r="BM124" s="176" t="s">
        <v>922</v>
      </c>
    </row>
    <row r="125" spans="1:65" s="2" customFormat="1" ht="29.25">
      <c r="A125" s="34"/>
      <c r="B125" s="35"/>
      <c r="C125" s="36"/>
      <c r="D125" s="178" t="s">
        <v>165</v>
      </c>
      <c r="E125" s="36"/>
      <c r="F125" s="179" t="s">
        <v>615</v>
      </c>
      <c r="G125" s="36"/>
      <c r="H125" s="36"/>
      <c r="I125" s="180"/>
      <c r="J125" s="36"/>
      <c r="K125" s="36"/>
      <c r="L125" s="39"/>
      <c r="M125" s="181"/>
      <c r="N125" s="182"/>
      <c r="O125" s="64"/>
      <c r="P125" s="64"/>
      <c r="Q125" s="64"/>
      <c r="R125" s="64"/>
      <c r="S125" s="64"/>
      <c r="T125" s="65"/>
      <c r="U125" s="34"/>
      <c r="V125" s="34"/>
      <c r="W125" s="34"/>
      <c r="X125" s="34"/>
      <c r="Y125" s="34"/>
      <c r="Z125" s="34"/>
      <c r="AA125" s="34"/>
      <c r="AB125" s="34"/>
      <c r="AC125" s="34"/>
      <c r="AD125" s="34"/>
      <c r="AE125" s="34"/>
      <c r="AT125" s="17" t="s">
        <v>165</v>
      </c>
      <c r="AU125" s="17" t="s">
        <v>83</v>
      </c>
    </row>
    <row r="126" spans="1:65" s="2" customFormat="1" ht="19.5">
      <c r="A126" s="34"/>
      <c r="B126" s="35"/>
      <c r="C126" s="36"/>
      <c r="D126" s="178" t="s">
        <v>219</v>
      </c>
      <c r="E126" s="36"/>
      <c r="F126" s="194" t="s">
        <v>762</v>
      </c>
      <c r="G126" s="36"/>
      <c r="H126" s="36"/>
      <c r="I126" s="180"/>
      <c r="J126" s="36"/>
      <c r="K126" s="36"/>
      <c r="L126" s="39"/>
      <c r="M126" s="181"/>
      <c r="N126" s="182"/>
      <c r="O126" s="64"/>
      <c r="P126" s="64"/>
      <c r="Q126" s="64"/>
      <c r="R126" s="64"/>
      <c r="S126" s="64"/>
      <c r="T126" s="65"/>
      <c r="U126" s="34"/>
      <c r="V126" s="34"/>
      <c r="W126" s="34"/>
      <c r="X126" s="34"/>
      <c r="Y126" s="34"/>
      <c r="Z126" s="34"/>
      <c r="AA126" s="34"/>
      <c r="AB126" s="34"/>
      <c r="AC126" s="34"/>
      <c r="AD126" s="34"/>
      <c r="AE126" s="34"/>
      <c r="AT126" s="17" t="s">
        <v>219</v>
      </c>
      <c r="AU126" s="17" t="s">
        <v>83</v>
      </c>
    </row>
    <row r="127" spans="1:65" s="12" customFormat="1" ht="11.25">
      <c r="B127" s="183"/>
      <c r="C127" s="184"/>
      <c r="D127" s="178" t="s">
        <v>166</v>
      </c>
      <c r="E127" s="185" t="s">
        <v>35</v>
      </c>
      <c r="F127" s="186" t="s">
        <v>923</v>
      </c>
      <c r="G127" s="184"/>
      <c r="H127" s="187">
        <v>4.3319999999999999</v>
      </c>
      <c r="I127" s="188"/>
      <c r="J127" s="184"/>
      <c r="K127" s="184"/>
      <c r="L127" s="189"/>
      <c r="M127" s="190"/>
      <c r="N127" s="191"/>
      <c r="O127" s="191"/>
      <c r="P127" s="191"/>
      <c r="Q127" s="191"/>
      <c r="R127" s="191"/>
      <c r="S127" s="191"/>
      <c r="T127" s="192"/>
      <c r="AT127" s="193" t="s">
        <v>166</v>
      </c>
      <c r="AU127" s="193" t="s">
        <v>83</v>
      </c>
      <c r="AV127" s="12" t="s">
        <v>85</v>
      </c>
      <c r="AW127" s="12" t="s">
        <v>37</v>
      </c>
      <c r="AX127" s="12" t="s">
        <v>83</v>
      </c>
      <c r="AY127" s="193" t="s">
        <v>162</v>
      </c>
    </row>
    <row r="128" spans="1:65" s="2" customFormat="1" ht="24.2" customHeight="1">
      <c r="A128" s="34"/>
      <c r="B128" s="35"/>
      <c r="C128" s="211" t="s">
        <v>215</v>
      </c>
      <c r="D128" s="211" t="s">
        <v>278</v>
      </c>
      <c r="E128" s="212" t="s">
        <v>612</v>
      </c>
      <c r="F128" s="213" t="s">
        <v>613</v>
      </c>
      <c r="G128" s="214" t="s">
        <v>202</v>
      </c>
      <c r="H128" s="215">
        <v>4.3319999999999999</v>
      </c>
      <c r="I128" s="216"/>
      <c r="J128" s="217">
        <f>ROUND(I128*H128,2)</f>
        <v>0</v>
      </c>
      <c r="K128" s="218"/>
      <c r="L128" s="39"/>
      <c r="M128" s="219" t="s">
        <v>35</v>
      </c>
      <c r="N128" s="220" t="s">
        <v>47</v>
      </c>
      <c r="O128" s="64"/>
      <c r="P128" s="174">
        <f>O128*H128</f>
        <v>0</v>
      </c>
      <c r="Q128" s="174">
        <v>0</v>
      </c>
      <c r="R128" s="174">
        <f>Q128*H128</f>
        <v>0</v>
      </c>
      <c r="S128" s="174">
        <v>0</v>
      </c>
      <c r="T128" s="175">
        <f>S128*H128</f>
        <v>0</v>
      </c>
      <c r="U128" s="34"/>
      <c r="V128" s="34"/>
      <c r="W128" s="34"/>
      <c r="X128" s="34"/>
      <c r="Y128" s="34"/>
      <c r="Z128" s="34"/>
      <c r="AA128" s="34"/>
      <c r="AB128" s="34"/>
      <c r="AC128" s="34"/>
      <c r="AD128" s="34"/>
      <c r="AE128" s="34"/>
      <c r="AR128" s="176" t="s">
        <v>555</v>
      </c>
      <c r="AT128" s="176" t="s">
        <v>278</v>
      </c>
      <c r="AU128" s="176" t="s">
        <v>83</v>
      </c>
      <c r="AY128" s="17" t="s">
        <v>162</v>
      </c>
      <c r="BE128" s="177">
        <f>IF(N128="základní",J128,0)</f>
        <v>0</v>
      </c>
      <c r="BF128" s="177">
        <f>IF(N128="snížená",J128,0)</f>
        <v>0</v>
      </c>
      <c r="BG128" s="177">
        <f>IF(N128="zákl. přenesená",J128,0)</f>
        <v>0</v>
      </c>
      <c r="BH128" s="177">
        <f>IF(N128="sníž. přenesená",J128,0)</f>
        <v>0</v>
      </c>
      <c r="BI128" s="177">
        <f>IF(N128="nulová",J128,0)</f>
        <v>0</v>
      </c>
      <c r="BJ128" s="17" t="s">
        <v>83</v>
      </c>
      <c r="BK128" s="177">
        <f>ROUND(I128*H128,2)</f>
        <v>0</v>
      </c>
      <c r="BL128" s="17" t="s">
        <v>555</v>
      </c>
      <c r="BM128" s="176" t="s">
        <v>924</v>
      </c>
    </row>
    <row r="129" spans="1:65" s="2" customFormat="1" ht="29.25">
      <c r="A129" s="34"/>
      <c r="B129" s="35"/>
      <c r="C129" s="36"/>
      <c r="D129" s="178" t="s">
        <v>165</v>
      </c>
      <c r="E129" s="36"/>
      <c r="F129" s="179" t="s">
        <v>615</v>
      </c>
      <c r="G129" s="36"/>
      <c r="H129" s="36"/>
      <c r="I129" s="180"/>
      <c r="J129" s="36"/>
      <c r="K129" s="36"/>
      <c r="L129" s="39"/>
      <c r="M129" s="181"/>
      <c r="N129" s="182"/>
      <c r="O129" s="64"/>
      <c r="P129" s="64"/>
      <c r="Q129" s="64"/>
      <c r="R129" s="64"/>
      <c r="S129" s="64"/>
      <c r="T129" s="65"/>
      <c r="U129" s="34"/>
      <c r="V129" s="34"/>
      <c r="W129" s="34"/>
      <c r="X129" s="34"/>
      <c r="Y129" s="34"/>
      <c r="Z129" s="34"/>
      <c r="AA129" s="34"/>
      <c r="AB129" s="34"/>
      <c r="AC129" s="34"/>
      <c r="AD129" s="34"/>
      <c r="AE129" s="34"/>
      <c r="AT129" s="17" t="s">
        <v>165</v>
      </c>
      <c r="AU129" s="17" t="s">
        <v>83</v>
      </c>
    </row>
    <row r="130" spans="1:65" s="2" customFormat="1" ht="19.5">
      <c r="A130" s="34"/>
      <c r="B130" s="35"/>
      <c r="C130" s="36"/>
      <c r="D130" s="178" t="s">
        <v>219</v>
      </c>
      <c r="E130" s="36"/>
      <c r="F130" s="194" t="s">
        <v>903</v>
      </c>
      <c r="G130" s="36"/>
      <c r="H130" s="36"/>
      <c r="I130" s="180"/>
      <c r="J130" s="36"/>
      <c r="K130" s="36"/>
      <c r="L130" s="39"/>
      <c r="M130" s="181"/>
      <c r="N130" s="182"/>
      <c r="O130" s="64"/>
      <c r="P130" s="64"/>
      <c r="Q130" s="64"/>
      <c r="R130" s="64"/>
      <c r="S130" s="64"/>
      <c r="T130" s="65"/>
      <c r="U130" s="34"/>
      <c r="V130" s="34"/>
      <c r="W130" s="34"/>
      <c r="X130" s="34"/>
      <c r="Y130" s="34"/>
      <c r="Z130" s="34"/>
      <c r="AA130" s="34"/>
      <c r="AB130" s="34"/>
      <c r="AC130" s="34"/>
      <c r="AD130" s="34"/>
      <c r="AE130" s="34"/>
      <c r="AT130" s="17" t="s">
        <v>219</v>
      </c>
      <c r="AU130" s="17" t="s">
        <v>83</v>
      </c>
    </row>
    <row r="131" spans="1:65" s="12" customFormat="1" ht="11.25">
      <c r="B131" s="183"/>
      <c r="C131" s="184"/>
      <c r="D131" s="178" t="s">
        <v>166</v>
      </c>
      <c r="E131" s="185" t="s">
        <v>35</v>
      </c>
      <c r="F131" s="186" t="s">
        <v>925</v>
      </c>
      <c r="G131" s="184"/>
      <c r="H131" s="187">
        <v>4.3319999999999999</v>
      </c>
      <c r="I131" s="188"/>
      <c r="J131" s="184"/>
      <c r="K131" s="184"/>
      <c r="L131" s="189"/>
      <c r="M131" s="190"/>
      <c r="N131" s="191"/>
      <c r="O131" s="191"/>
      <c r="P131" s="191"/>
      <c r="Q131" s="191"/>
      <c r="R131" s="191"/>
      <c r="S131" s="191"/>
      <c r="T131" s="192"/>
      <c r="AT131" s="193" t="s">
        <v>166</v>
      </c>
      <c r="AU131" s="193" t="s">
        <v>83</v>
      </c>
      <c r="AV131" s="12" t="s">
        <v>85</v>
      </c>
      <c r="AW131" s="12" t="s">
        <v>37</v>
      </c>
      <c r="AX131" s="12" t="s">
        <v>83</v>
      </c>
      <c r="AY131" s="193" t="s">
        <v>162</v>
      </c>
    </row>
    <row r="132" spans="1:65" s="2" customFormat="1" ht="16.5" customHeight="1">
      <c r="A132" s="34"/>
      <c r="B132" s="35"/>
      <c r="C132" s="211" t="s">
        <v>222</v>
      </c>
      <c r="D132" s="211" t="s">
        <v>278</v>
      </c>
      <c r="E132" s="212" t="s">
        <v>665</v>
      </c>
      <c r="F132" s="213" t="s">
        <v>666</v>
      </c>
      <c r="G132" s="214" t="s">
        <v>202</v>
      </c>
      <c r="H132" s="215">
        <v>4.3319999999999999</v>
      </c>
      <c r="I132" s="216"/>
      <c r="J132" s="217">
        <f>ROUND(I132*H132,2)</f>
        <v>0</v>
      </c>
      <c r="K132" s="218"/>
      <c r="L132" s="39"/>
      <c r="M132" s="219" t="s">
        <v>35</v>
      </c>
      <c r="N132" s="220" t="s">
        <v>47</v>
      </c>
      <c r="O132" s="64"/>
      <c r="P132" s="174">
        <f>O132*H132</f>
        <v>0</v>
      </c>
      <c r="Q132" s="174">
        <v>0</v>
      </c>
      <c r="R132" s="174">
        <f>Q132*H132</f>
        <v>0</v>
      </c>
      <c r="S132" s="174">
        <v>0</v>
      </c>
      <c r="T132" s="175">
        <f>S132*H132</f>
        <v>0</v>
      </c>
      <c r="U132" s="34"/>
      <c r="V132" s="34"/>
      <c r="W132" s="34"/>
      <c r="X132" s="34"/>
      <c r="Y132" s="34"/>
      <c r="Z132" s="34"/>
      <c r="AA132" s="34"/>
      <c r="AB132" s="34"/>
      <c r="AC132" s="34"/>
      <c r="AD132" s="34"/>
      <c r="AE132" s="34"/>
      <c r="AR132" s="176" t="s">
        <v>555</v>
      </c>
      <c r="AT132" s="176" t="s">
        <v>278</v>
      </c>
      <c r="AU132" s="176" t="s">
        <v>83</v>
      </c>
      <c r="AY132" s="17" t="s">
        <v>162</v>
      </c>
      <c r="BE132" s="177">
        <f>IF(N132="základní",J132,0)</f>
        <v>0</v>
      </c>
      <c r="BF132" s="177">
        <f>IF(N132="snížená",J132,0)</f>
        <v>0</v>
      </c>
      <c r="BG132" s="177">
        <f>IF(N132="zákl. přenesená",J132,0)</f>
        <v>0</v>
      </c>
      <c r="BH132" s="177">
        <f>IF(N132="sníž. přenesená",J132,0)</f>
        <v>0</v>
      </c>
      <c r="BI132" s="177">
        <f>IF(N132="nulová",J132,0)</f>
        <v>0</v>
      </c>
      <c r="BJ132" s="17" t="s">
        <v>83</v>
      </c>
      <c r="BK132" s="177">
        <f>ROUND(I132*H132,2)</f>
        <v>0</v>
      </c>
      <c r="BL132" s="17" t="s">
        <v>555</v>
      </c>
      <c r="BM132" s="176" t="s">
        <v>926</v>
      </c>
    </row>
    <row r="133" spans="1:65" s="2" customFormat="1" ht="29.25">
      <c r="A133" s="34"/>
      <c r="B133" s="35"/>
      <c r="C133" s="36"/>
      <c r="D133" s="178" t="s">
        <v>165</v>
      </c>
      <c r="E133" s="36"/>
      <c r="F133" s="179" t="s">
        <v>668</v>
      </c>
      <c r="G133" s="36"/>
      <c r="H133" s="36"/>
      <c r="I133" s="180"/>
      <c r="J133" s="36"/>
      <c r="K133" s="36"/>
      <c r="L133" s="39"/>
      <c r="M133" s="181"/>
      <c r="N133" s="182"/>
      <c r="O133" s="64"/>
      <c r="P133" s="64"/>
      <c r="Q133" s="64"/>
      <c r="R133" s="64"/>
      <c r="S133" s="64"/>
      <c r="T133" s="65"/>
      <c r="U133" s="34"/>
      <c r="V133" s="34"/>
      <c r="W133" s="34"/>
      <c r="X133" s="34"/>
      <c r="Y133" s="34"/>
      <c r="Z133" s="34"/>
      <c r="AA133" s="34"/>
      <c r="AB133" s="34"/>
      <c r="AC133" s="34"/>
      <c r="AD133" s="34"/>
      <c r="AE133" s="34"/>
      <c r="AT133" s="17" t="s">
        <v>165</v>
      </c>
      <c r="AU133" s="17" t="s">
        <v>83</v>
      </c>
    </row>
    <row r="134" spans="1:65" s="2" customFormat="1" ht="19.5">
      <c r="A134" s="34"/>
      <c r="B134" s="35"/>
      <c r="C134" s="36"/>
      <c r="D134" s="178" t="s">
        <v>219</v>
      </c>
      <c r="E134" s="36"/>
      <c r="F134" s="194" t="s">
        <v>669</v>
      </c>
      <c r="G134" s="36"/>
      <c r="H134" s="36"/>
      <c r="I134" s="180"/>
      <c r="J134" s="36"/>
      <c r="K134" s="36"/>
      <c r="L134" s="39"/>
      <c r="M134" s="181"/>
      <c r="N134" s="182"/>
      <c r="O134" s="64"/>
      <c r="P134" s="64"/>
      <c r="Q134" s="64"/>
      <c r="R134" s="64"/>
      <c r="S134" s="64"/>
      <c r="T134" s="65"/>
      <c r="U134" s="34"/>
      <c r="V134" s="34"/>
      <c r="W134" s="34"/>
      <c r="X134" s="34"/>
      <c r="Y134" s="34"/>
      <c r="Z134" s="34"/>
      <c r="AA134" s="34"/>
      <c r="AB134" s="34"/>
      <c r="AC134" s="34"/>
      <c r="AD134" s="34"/>
      <c r="AE134" s="34"/>
      <c r="AT134" s="17" t="s">
        <v>219</v>
      </c>
      <c r="AU134" s="17" t="s">
        <v>83</v>
      </c>
    </row>
    <row r="135" spans="1:65" s="12" customFormat="1" ht="11.25">
      <c r="B135" s="183"/>
      <c r="C135" s="184"/>
      <c r="D135" s="178" t="s">
        <v>166</v>
      </c>
      <c r="E135" s="185" t="s">
        <v>35</v>
      </c>
      <c r="F135" s="186" t="s">
        <v>925</v>
      </c>
      <c r="G135" s="184"/>
      <c r="H135" s="187">
        <v>4.3319999999999999</v>
      </c>
      <c r="I135" s="188"/>
      <c r="J135" s="184"/>
      <c r="K135" s="184"/>
      <c r="L135" s="189"/>
      <c r="M135" s="232"/>
      <c r="N135" s="233"/>
      <c r="O135" s="233"/>
      <c r="P135" s="233"/>
      <c r="Q135" s="233"/>
      <c r="R135" s="233"/>
      <c r="S135" s="233"/>
      <c r="T135" s="234"/>
      <c r="AT135" s="193" t="s">
        <v>166</v>
      </c>
      <c r="AU135" s="193" t="s">
        <v>83</v>
      </c>
      <c r="AV135" s="12" t="s">
        <v>85</v>
      </c>
      <c r="AW135" s="12" t="s">
        <v>37</v>
      </c>
      <c r="AX135" s="12" t="s">
        <v>83</v>
      </c>
      <c r="AY135" s="193" t="s">
        <v>162</v>
      </c>
    </row>
    <row r="136" spans="1:65" s="2" customFormat="1" ht="6.95" customHeight="1">
      <c r="A136" s="34"/>
      <c r="B136" s="47"/>
      <c r="C136" s="48"/>
      <c r="D136" s="48"/>
      <c r="E136" s="48"/>
      <c r="F136" s="48"/>
      <c r="G136" s="48"/>
      <c r="H136" s="48"/>
      <c r="I136" s="48"/>
      <c r="J136" s="48"/>
      <c r="K136" s="48"/>
      <c r="L136" s="39"/>
      <c r="M136" s="34"/>
      <c r="O136" s="34"/>
      <c r="P136" s="34"/>
      <c r="Q136" s="34"/>
      <c r="R136" s="34"/>
      <c r="S136" s="34"/>
      <c r="T136" s="34"/>
      <c r="U136" s="34"/>
      <c r="V136" s="34"/>
      <c r="W136" s="34"/>
      <c r="X136" s="34"/>
      <c r="Y136" s="34"/>
      <c r="Z136" s="34"/>
      <c r="AA136" s="34"/>
      <c r="AB136" s="34"/>
      <c r="AC136" s="34"/>
      <c r="AD136" s="34"/>
      <c r="AE136" s="34"/>
    </row>
  </sheetData>
  <sheetProtection algorithmName="SHA-512" hashValue="i5wdyJRQXLnDtZMEvECiesgpqE9wxEK87nm24ZbBn11MSYAhQLEUu/Fqo4/mfoj+s05rtSZfKd7KGrmbB8TBLw==" saltValue="54sfwg2NhayHf2YY/vhF3rZNQ1lTaqzHh//wnrAuiiQbSO8XQWp0xDZo3kJC2j8Vt2REOBhcnIbOAT8gjp/xwQ==" spinCount="100000" sheet="1" objects="1" scenarios="1" formatColumns="0" formatRows="0" autoFilter="0"/>
  <autoFilter ref="C87:K13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122</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862</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927</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ROUND((SUM(BE88:BE135)),  2)</f>
        <v>0</v>
      </c>
      <c r="G35" s="34"/>
      <c r="H35" s="34"/>
      <c r="I35" s="124">
        <v>0.21</v>
      </c>
      <c r="J35" s="123">
        <f>ROUND(((SUM(BE88:BE135))*I35),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ROUND((SUM(BF88:BF135)),  2)</f>
        <v>0</v>
      </c>
      <c r="G36" s="34"/>
      <c r="H36" s="34"/>
      <c r="I36" s="124">
        <v>0.15</v>
      </c>
      <c r="J36" s="123">
        <f>ROUND(((SUM(BF88:BF135))*I36),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ROUND((SUM(BG88:BG135)),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ROUND((SUM(BH88:BH135)),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ROUND((SUM(BI88:BI135)),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862</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4.4 - P1647 v km 67,712 - následné podbití</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140</v>
      </c>
    </row>
    <row r="64" spans="1:47" s="9" customFormat="1" ht="24.95" customHeight="1">
      <c r="B64" s="140"/>
      <c r="C64" s="141"/>
      <c r="D64" s="142" t="s">
        <v>141</v>
      </c>
      <c r="E64" s="143"/>
      <c r="F64" s="143"/>
      <c r="G64" s="143"/>
      <c r="H64" s="143"/>
      <c r="I64" s="143"/>
      <c r="J64" s="144">
        <f>J100</f>
        <v>0</v>
      </c>
      <c r="K64" s="141"/>
      <c r="L64" s="145"/>
    </row>
    <row r="65" spans="1:31" s="10" customFormat="1" ht="19.899999999999999" customHeight="1">
      <c r="B65" s="146"/>
      <c r="C65" s="97"/>
      <c r="D65" s="147" t="s">
        <v>142</v>
      </c>
      <c r="E65" s="148"/>
      <c r="F65" s="148"/>
      <c r="G65" s="148"/>
      <c r="H65" s="148"/>
      <c r="I65" s="148"/>
      <c r="J65" s="149">
        <f>J101</f>
        <v>0</v>
      </c>
      <c r="K65" s="97"/>
      <c r="L65" s="150"/>
    </row>
    <row r="66" spans="1:31" s="9" customFormat="1" ht="24.95" customHeight="1">
      <c r="B66" s="140"/>
      <c r="C66" s="141"/>
      <c r="D66" s="142" t="s">
        <v>143</v>
      </c>
      <c r="E66" s="143"/>
      <c r="F66" s="143"/>
      <c r="G66" s="143"/>
      <c r="H66" s="143"/>
      <c r="I66" s="143"/>
      <c r="J66" s="144">
        <f>J123</f>
        <v>0</v>
      </c>
      <c r="K66" s="141"/>
      <c r="L66" s="145"/>
    </row>
    <row r="67" spans="1:31" s="2" customFormat="1" ht="21.75"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72" t="str">
        <f>E7</f>
        <v>Oprava trati v úseku N. Pec - H. Planá</v>
      </c>
      <c r="F76" s="373"/>
      <c r="G76" s="373"/>
      <c r="H76" s="373"/>
      <c r="I76" s="36"/>
      <c r="J76" s="36"/>
      <c r="K76" s="36"/>
      <c r="L76" s="113"/>
      <c r="S76" s="34"/>
      <c r="T76" s="34"/>
      <c r="U76" s="34"/>
      <c r="V76" s="34"/>
      <c r="W76" s="34"/>
      <c r="X76" s="34"/>
      <c r="Y76" s="34"/>
      <c r="Z76" s="34"/>
      <c r="AA76" s="34"/>
      <c r="AB76" s="34"/>
      <c r="AC76" s="34"/>
      <c r="AD76" s="34"/>
      <c r="AE76" s="34"/>
    </row>
    <row r="77" spans="1:31" s="1" customFormat="1" ht="12" customHeight="1">
      <c r="B77" s="21"/>
      <c r="C77" s="29" t="s">
        <v>133</v>
      </c>
      <c r="D77" s="22"/>
      <c r="E77" s="22"/>
      <c r="F77" s="22"/>
      <c r="G77" s="22"/>
      <c r="H77" s="22"/>
      <c r="I77" s="22"/>
      <c r="J77" s="22"/>
      <c r="K77" s="22"/>
      <c r="L77" s="20"/>
    </row>
    <row r="78" spans="1:31" s="2" customFormat="1" ht="16.5" customHeight="1">
      <c r="A78" s="34"/>
      <c r="B78" s="35"/>
      <c r="C78" s="36"/>
      <c r="D78" s="36"/>
      <c r="E78" s="372" t="s">
        <v>862</v>
      </c>
      <c r="F78" s="374"/>
      <c r="G78" s="374"/>
      <c r="H78" s="374"/>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326" t="str">
        <f>E11</f>
        <v>SO 4.4 - P1647 v km 67,712 - následné podbití</v>
      </c>
      <c r="F80" s="374"/>
      <c r="G80" s="374"/>
      <c r="H80" s="374"/>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22</v>
      </c>
      <c r="D82" s="36"/>
      <c r="E82" s="36"/>
      <c r="F82" s="27" t="str">
        <f>F14</f>
        <v>trať 194 dle JŘ, TÚ H. Planá - Nová Pec</v>
      </c>
      <c r="G82" s="36"/>
      <c r="H82" s="36"/>
      <c r="I82" s="29" t="s">
        <v>24</v>
      </c>
      <c r="J82" s="59" t="str">
        <f>IF(J14="","",J14)</f>
        <v>20. 6. 2023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145</v>
      </c>
      <c r="D87" s="154" t="s">
        <v>61</v>
      </c>
      <c r="E87" s="154" t="s">
        <v>57</v>
      </c>
      <c r="F87" s="154" t="s">
        <v>58</v>
      </c>
      <c r="G87" s="154" t="s">
        <v>146</v>
      </c>
      <c r="H87" s="154" t="s">
        <v>147</v>
      </c>
      <c r="I87" s="154" t="s">
        <v>148</v>
      </c>
      <c r="J87" s="155" t="s">
        <v>139</v>
      </c>
      <c r="K87" s="156" t="s">
        <v>149</v>
      </c>
      <c r="L87" s="157"/>
      <c r="M87" s="68" t="s">
        <v>35</v>
      </c>
      <c r="N87" s="69" t="s">
        <v>46</v>
      </c>
      <c r="O87" s="69" t="s">
        <v>150</v>
      </c>
      <c r="P87" s="69" t="s">
        <v>151</v>
      </c>
      <c r="Q87" s="69" t="s">
        <v>152</v>
      </c>
      <c r="R87" s="69" t="s">
        <v>153</v>
      </c>
      <c r="S87" s="69" t="s">
        <v>154</v>
      </c>
      <c r="T87" s="70" t="s">
        <v>155</v>
      </c>
      <c r="U87" s="151"/>
      <c r="V87" s="151"/>
      <c r="W87" s="151"/>
      <c r="X87" s="151"/>
      <c r="Y87" s="151"/>
      <c r="Z87" s="151"/>
      <c r="AA87" s="151"/>
      <c r="AB87" s="151"/>
      <c r="AC87" s="151"/>
      <c r="AD87" s="151"/>
      <c r="AE87" s="151"/>
    </row>
    <row r="88" spans="1:65" s="2" customFormat="1" ht="22.9" customHeight="1">
      <c r="A88" s="34"/>
      <c r="B88" s="35"/>
      <c r="C88" s="75" t="s">
        <v>156</v>
      </c>
      <c r="D88" s="36"/>
      <c r="E88" s="36"/>
      <c r="F88" s="36"/>
      <c r="G88" s="36"/>
      <c r="H88" s="36"/>
      <c r="I88" s="36"/>
      <c r="J88" s="158">
        <f>BK88</f>
        <v>0</v>
      </c>
      <c r="K88" s="36"/>
      <c r="L88" s="39"/>
      <c r="M88" s="71"/>
      <c r="N88" s="159"/>
      <c r="O88" s="72"/>
      <c r="P88" s="160">
        <f>P89+SUM(P90:P100)+P123</f>
        <v>0</v>
      </c>
      <c r="Q88" s="72"/>
      <c r="R88" s="160">
        <f>R89+SUM(R90:R100)+R123</f>
        <v>4.008</v>
      </c>
      <c r="S88" s="72"/>
      <c r="T88" s="161">
        <f>T89+SUM(T90:T100)+T123</f>
        <v>0</v>
      </c>
      <c r="U88" s="34"/>
      <c r="V88" s="34"/>
      <c r="W88" s="34"/>
      <c r="X88" s="34"/>
      <c r="Y88" s="34"/>
      <c r="Z88" s="34"/>
      <c r="AA88" s="34"/>
      <c r="AB88" s="34"/>
      <c r="AC88" s="34"/>
      <c r="AD88" s="34"/>
      <c r="AE88" s="34"/>
      <c r="AT88" s="17" t="s">
        <v>75</v>
      </c>
      <c r="AU88" s="17" t="s">
        <v>140</v>
      </c>
      <c r="BK88" s="162">
        <f>BK89+SUM(BK90:BK100)+BK123</f>
        <v>0</v>
      </c>
    </row>
    <row r="89" spans="1:65" s="2" customFormat="1" ht="16.5" customHeight="1">
      <c r="A89" s="34"/>
      <c r="B89" s="35"/>
      <c r="C89" s="163" t="s">
        <v>83</v>
      </c>
      <c r="D89" s="163" t="s">
        <v>157</v>
      </c>
      <c r="E89" s="164" t="s">
        <v>200</v>
      </c>
      <c r="F89" s="165" t="s">
        <v>201</v>
      </c>
      <c r="G89" s="166" t="s">
        <v>202</v>
      </c>
      <c r="H89" s="167">
        <v>2.1859999999999999</v>
      </c>
      <c r="I89" s="168"/>
      <c r="J89" s="169">
        <f>ROUND(I89*H89,2)</f>
        <v>0</v>
      </c>
      <c r="K89" s="170"/>
      <c r="L89" s="171"/>
      <c r="M89" s="172" t="s">
        <v>35</v>
      </c>
      <c r="N89" s="173" t="s">
        <v>47</v>
      </c>
      <c r="O89" s="64"/>
      <c r="P89" s="174">
        <f>O89*H89</f>
        <v>0</v>
      </c>
      <c r="Q89" s="174">
        <v>1</v>
      </c>
      <c r="R89" s="174">
        <f>Q89*H89</f>
        <v>2.1859999999999999</v>
      </c>
      <c r="S89" s="174">
        <v>0</v>
      </c>
      <c r="T89" s="175">
        <f>S89*H89</f>
        <v>0</v>
      </c>
      <c r="U89" s="34"/>
      <c r="V89" s="34"/>
      <c r="W89" s="34"/>
      <c r="X89" s="34"/>
      <c r="Y89" s="34"/>
      <c r="Z89" s="34"/>
      <c r="AA89" s="34"/>
      <c r="AB89" s="34"/>
      <c r="AC89" s="34"/>
      <c r="AD89" s="34"/>
      <c r="AE89" s="34"/>
      <c r="AR89" s="176" t="s">
        <v>161</v>
      </c>
      <c r="AT89" s="176" t="s">
        <v>157</v>
      </c>
      <c r="AU89" s="176" t="s">
        <v>76</v>
      </c>
      <c r="AY89" s="17" t="s">
        <v>162</v>
      </c>
      <c r="BE89" s="177">
        <f>IF(N89="základní",J89,0)</f>
        <v>0</v>
      </c>
      <c r="BF89" s="177">
        <f>IF(N89="snížená",J89,0)</f>
        <v>0</v>
      </c>
      <c r="BG89" s="177">
        <f>IF(N89="zákl. přenesená",J89,0)</f>
        <v>0</v>
      </c>
      <c r="BH89" s="177">
        <f>IF(N89="sníž. přenesená",J89,0)</f>
        <v>0</v>
      </c>
      <c r="BI89" s="177">
        <f>IF(N89="nulová",J89,0)</f>
        <v>0</v>
      </c>
      <c r="BJ89" s="17" t="s">
        <v>83</v>
      </c>
      <c r="BK89" s="177">
        <f>ROUND(I89*H89,2)</f>
        <v>0</v>
      </c>
      <c r="BL89" s="17" t="s">
        <v>163</v>
      </c>
      <c r="BM89" s="176" t="s">
        <v>928</v>
      </c>
    </row>
    <row r="90" spans="1:65" s="2" customFormat="1" ht="11.25">
      <c r="A90" s="34"/>
      <c r="B90" s="35"/>
      <c r="C90" s="36"/>
      <c r="D90" s="178" t="s">
        <v>165</v>
      </c>
      <c r="E90" s="36"/>
      <c r="F90" s="179" t="s">
        <v>201</v>
      </c>
      <c r="G90" s="36"/>
      <c r="H90" s="36"/>
      <c r="I90" s="180"/>
      <c r="J90" s="36"/>
      <c r="K90" s="36"/>
      <c r="L90" s="39"/>
      <c r="M90" s="181"/>
      <c r="N90" s="182"/>
      <c r="O90" s="64"/>
      <c r="P90" s="64"/>
      <c r="Q90" s="64"/>
      <c r="R90" s="64"/>
      <c r="S90" s="64"/>
      <c r="T90" s="65"/>
      <c r="U90" s="34"/>
      <c r="V90" s="34"/>
      <c r="W90" s="34"/>
      <c r="X90" s="34"/>
      <c r="Y90" s="34"/>
      <c r="Z90" s="34"/>
      <c r="AA90" s="34"/>
      <c r="AB90" s="34"/>
      <c r="AC90" s="34"/>
      <c r="AD90" s="34"/>
      <c r="AE90" s="34"/>
      <c r="AT90" s="17" t="s">
        <v>165</v>
      </c>
      <c r="AU90" s="17" t="s">
        <v>76</v>
      </c>
    </row>
    <row r="91" spans="1:65" s="2" customFormat="1" ht="39">
      <c r="A91" s="34"/>
      <c r="B91" s="35"/>
      <c r="C91" s="36"/>
      <c r="D91" s="178" t="s">
        <v>219</v>
      </c>
      <c r="E91" s="36"/>
      <c r="F91" s="194" t="s">
        <v>883</v>
      </c>
      <c r="G91" s="36"/>
      <c r="H91" s="36"/>
      <c r="I91" s="180"/>
      <c r="J91" s="36"/>
      <c r="K91" s="36"/>
      <c r="L91" s="39"/>
      <c r="M91" s="181"/>
      <c r="N91" s="182"/>
      <c r="O91" s="64"/>
      <c r="P91" s="64"/>
      <c r="Q91" s="64"/>
      <c r="R91" s="64"/>
      <c r="S91" s="64"/>
      <c r="T91" s="65"/>
      <c r="U91" s="34"/>
      <c r="V91" s="34"/>
      <c r="W91" s="34"/>
      <c r="X91" s="34"/>
      <c r="Y91" s="34"/>
      <c r="Z91" s="34"/>
      <c r="AA91" s="34"/>
      <c r="AB91" s="34"/>
      <c r="AC91" s="34"/>
      <c r="AD91" s="34"/>
      <c r="AE91" s="34"/>
      <c r="AT91" s="17" t="s">
        <v>219</v>
      </c>
      <c r="AU91" s="17" t="s">
        <v>76</v>
      </c>
    </row>
    <row r="92" spans="1:65" s="12" customFormat="1" ht="11.25">
      <c r="B92" s="183"/>
      <c r="C92" s="184"/>
      <c r="D92" s="178" t="s">
        <v>166</v>
      </c>
      <c r="E92" s="185" t="s">
        <v>35</v>
      </c>
      <c r="F92" s="186" t="s">
        <v>929</v>
      </c>
      <c r="G92" s="184"/>
      <c r="H92" s="187">
        <v>2.1859999999999999</v>
      </c>
      <c r="I92" s="188"/>
      <c r="J92" s="184"/>
      <c r="K92" s="184"/>
      <c r="L92" s="189"/>
      <c r="M92" s="190"/>
      <c r="N92" s="191"/>
      <c r="O92" s="191"/>
      <c r="P92" s="191"/>
      <c r="Q92" s="191"/>
      <c r="R92" s="191"/>
      <c r="S92" s="191"/>
      <c r="T92" s="192"/>
      <c r="AT92" s="193" t="s">
        <v>166</v>
      </c>
      <c r="AU92" s="193" t="s">
        <v>76</v>
      </c>
      <c r="AV92" s="12" t="s">
        <v>85</v>
      </c>
      <c r="AW92" s="12" t="s">
        <v>37</v>
      </c>
      <c r="AX92" s="12" t="s">
        <v>83</v>
      </c>
      <c r="AY92" s="193" t="s">
        <v>162</v>
      </c>
    </row>
    <row r="93" spans="1:65" s="2" customFormat="1" ht="16.5" customHeight="1">
      <c r="A93" s="34"/>
      <c r="B93" s="35"/>
      <c r="C93" s="163" t="s">
        <v>85</v>
      </c>
      <c r="D93" s="163" t="s">
        <v>157</v>
      </c>
      <c r="E93" s="164" t="s">
        <v>206</v>
      </c>
      <c r="F93" s="165" t="s">
        <v>207</v>
      </c>
      <c r="G93" s="166" t="s">
        <v>202</v>
      </c>
      <c r="H93" s="167">
        <v>1.8220000000000001</v>
      </c>
      <c r="I93" s="168"/>
      <c r="J93" s="169">
        <f>ROUND(I93*H93,2)</f>
        <v>0</v>
      </c>
      <c r="K93" s="170"/>
      <c r="L93" s="171"/>
      <c r="M93" s="172" t="s">
        <v>35</v>
      </c>
      <c r="N93" s="173" t="s">
        <v>47</v>
      </c>
      <c r="O93" s="64"/>
      <c r="P93" s="174">
        <f>O93*H93</f>
        <v>0</v>
      </c>
      <c r="Q93" s="174">
        <v>1</v>
      </c>
      <c r="R93" s="174">
        <f>Q93*H93</f>
        <v>1.8220000000000001</v>
      </c>
      <c r="S93" s="174">
        <v>0</v>
      </c>
      <c r="T93" s="175">
        <f>S93*H93</f>
        <v>0</v>
      </c>
      <c r="U93" s="34"/>
      <c r="V93" s="34"/>
      <c r="W93" s="34"/>
      <c r="X93" s="34"/>
      <c r="Y93" s="34"/>
      <c r="Z93" s="34"/>
      <c r="AA93" s="34"/>
      <c r="AB93" s="34"/>
      <c r="AC93" s="34"/>
      <c r="AD93" s="34"/>
      <c r="AE93" s="34"/>
      <c r="AR93" s="176" t="s">
        <v>161</v>
      </c>
      <c r="AT93" s="176" t="s">
        <v>157</v>
      </c>
      <c r="AU93" s="176" t="s">
        <v>76</v>
      </c>
      <c r="AY93" s="17" t="s">
        <v>162</v>
      </c>
      <c r="BE93" s="177">
        <f>IF(N93="základní",J93,0)</f>
        <v>0</v>
      </c>
      <c r="BF93" s="177">
        <f>IF(N93="snížená",J93,0)</f>
        <v>0</v>
      </c>
      <c r="BG93" s="177">
        <f>IF(N93="zákl. přenesená",J93,0)</f>
        <v>0</v>
      </c>
      <c r="BH93" s="177">
        <f>IF(N93="sníž. přenesená",J93,0)</f>
        <v>0</v>
      </c>
      <c r="BI93" s="177">
        <f>IF(N93="nulová",J93,0)</f>
        <v>0</v>
      </c>
      <c r="BJ93" s="17" t="s">
        <v>83</v>
      </c>
      <c r="BK93" s="177">
        <f>ROUND(I93*H93,2)</f>
        <v>0</v>
      </c>
      <c r="BL93" s="17" t="s">
        <v>163</v>
      </c>
      <c r="BM93" s="176" t="s">
        <v>930</v>
      </c>
    </row>
    <row r="94" spans="1:65" s="2" customFormat="1" ht="11.25">
      <c r="A94" s="34"/>
      <c r="B94" s="35"/>
      <c r="C94" s="36"/>
      <c r="D94" s="178" t="s">
        <v>165</v>
      </c>
      <c r="E94" s="36"/>
      <c r="F94" s="179" t="s">
        <v>207</v>
      </c>
      <c r="G94" s="36"/>
      <c r="H94" s="36"/>
      <c r="I94" s="180"/>
      <c r="J94" s="36"/>
      <c r="K94" s="36"/>
      <c r="L94" s="39"/>
      <c r="M94" s="181"/>
      <c r="N94" s="182"/>
      <c r="O94" s="64"/>
      <c r="P94" s="64"/>
      <c r="Q94" s="64"/>
      <c r="R94" s="64"/>
      <c r="S94" s="64"/>
      <c r="T94" s="65"/>
      <c r="U94" s="34"/>
      <c r="V94" s="34"/>
      <c r="W94" s="34"/>
      <c r="X94" s="34"/>
      <c r="Y94" s="34"/>
      <c r="Z94" s="34"/>
      <c r="AA94" s="34"/>
      <c r="AB94" s="34"/>
      <c r="AC94" s="34"/>
      <c r="AD94" s="34"/>
      <c r="AE94" s="34"/>
      <c r="AT94" s="17" t="s">
        <v>165</v>
      </c>
      <c r="AU94" s="17" t="s">
        <v>76</v>
      </c>
    </row>
    <row r="95" spans="1:65" s="2" customFormat="1" ht="39">
      <c r="A95" s="34"/>
      <c r="B95" s="35"/>
      <c r="C95" s="36"/>
      <c r="D95" s="178" t="s">
        <v>219</v>
      </c>
      <c r="E95" s="36"/>
      <c r="F95" s="194" t="s">
        <v>883</v>
      </c>
      <c r="G95" s="36"/>
      <c r="H95" s="36"/>
      <c r="I95" s="180"/>
      <c r="J95" s="36"/>
      <c r="K95" s="36"/>
      <c r="L95" s="39"/>
      <c r="M95" s="181"/>
      <c r="N95" s="182"/>
      <c r="O95" s="64"/>
      <c r="P95" s="64"/>
      <c r="Q95" s="64"/>
      <c r="R95" s="64"/>
      <c r="S95" s="64"/>
      <c r="T95" s="65"/>
      <c r="U95" s="34"/>
      <c r="V95" s="34"/>
      <c r="W95" s="34"/>
      <c r="X95" s="34"/>
      <c r="Y95" s="34"/>
      <c r="Z95" s="34"/>
      <c r="AA95" s="34"/>
      <c r="AB95" s="34"/>
      <c r="AC95" s="34"/>
      <c r="AD95" s="34"/>
      <c r="AE95" s="34"/>
      <c r="AT95" s="17" t="s">
        <v>219</v>
      </c>
      <c r="AU95" s="17" t="s">
        <v>76</v>
      </c>
    </row>
    <row r="96" spans="1:65" s="12" customFormat="1" ht="11.25">
      <c r="B96" s="183"/>
      <c r="C96" s="184"/>
      <c r="D96" s="178" t="s">
        <v>166</v>
      </c>
      <c r="E96" s="185" t="s">
        <v>35</v>
      </c>
      <c r="F96" s="186" t="s">
        <v>931</v>
      </c>
      <c r="G96" s="184"/>
      <c r="H96" s="187">
        <v>1.8220000000000001</v>
      </c>
      <c r="I96" s="188"/>
      <c r="J96" s="184"/>
      <c r="K96" s="184"/>
      <c r="L96" s="189"/>
      <c r="M96" s="190"/>
      <c r="N96" s="191"/>
      <c r="O96" s="191"/>
      <c r="P96" s="191"/>
      <c r="Q96" s="191"/>
      <c r="R96" s="191"/>
      <c r="S96" s="191"/>
      <c r="T96" s="192"/>
      <c r="AT96" s="193" t="s">
        <v>166</v>
      </c>
      <c r="AU96" s="193" t="s">
        <v>76</v>
      </c>
      <c r="AV96" s="12" t="s">
        <v>85</v>
      </c>
      <c r="AW96" s="12" t="s">
        <v>37</v>
      </c>
      <c r="AX96" s="12" t="s">
        <v>83</v>
      </c>
      <c r="AY96" s="193" t="s">
        <v>162</v>
      </c>
    </row>
    <row r="97" spans="1:65" s="2" customFormat="1" ht="16.5" customHeight="1">
      <c r="A97" s="34"/>
      <c r="B97" s="35"/>
      <c r="C97" s="163" t="s">
        <v>172</v>
      </c>
      <c r="D97" s="163" t="s">
        <v>157</v>
      </c>
      <c r="E97" s="164" t="s">
        <v>211</v>
      </c>
      <c r="F97" s="165" t="s">
        <v>212</v>
      </c>
      <c r="G97" s="166" t="s">
        <v>213</v>
      </c>
      <c r="H97" s="167">
        <v>3</v>
      </c>
      <c r="I97" s="168"/>
      <c r="J97" s="169">
        <f>ROUND(I97*H97,2)</f>
        <v>0</v>
      </c>
      <c r="K97" s="170"/>
      <c r="L97" s="171"/>
      <c r="M97" s="172" t="s">
        <v>35</v>
      </c>
      <c r="N97" s="173" t="s">
        <v>47</v>
      </c>
      <c r="O97" s="64"/>
      <c r="P97" s="174">
        <f>O97*H97</f>
        <v>0</v>
      </c>
      <c r="Q97" s="174">
        <v>0</v>
      </c>
      <c r="R97" s="174">
        <f>Q97*H97</f>
        <v>0</v>
      </c>
      <c r="S97" s="174">
        <v>0</v>
      </c>
      <c r="T97" s="175">
        <f>S97*H97</f>
        <v>0</v>
      </c>
      <c r="U97" s="34"/>
      <c r="V97" s="34"/>
      <c r="W97" s="34"/>
      <c r="X97" s="34"/>
      <c r="Y97" s="34"/>
      <c r="Z97" s="34"/>
      <c r="AA97" s="34"/>
      <c r="AB97" s="34"/>
      <c r="AC97" s="34"/>
      <c r="AD97" s="34"/>
      <c r="AE97" s="34"/>
      <c r="AR97" s="176" t="s">
        <v>161</v>
      </c>
      <c r="AT97" s="176" t="s">
        <v>157</v>
      </c>
      <c r="AU97" s="176" t="s">
        <v>76</v>
      </c>
      <c r="AY97" s="17" t="s">
        <v>162</v>
      </c>
      <c r="BE97" s="177">
        <f>IF(N97="základní",J97,0)</f>
        <v>0</v>
      </c>
      <c r="BF97" s="177">
        <f>IF(N97="snížená",J97,0)</f>
        <v>0</v>
      </c>
      <c r="BG97" s="177">
        <f>IF(N97="zákl. přenesená",J97,0)</f>
        <v>0</v>
      </c>
      <c r="BH97" s="177">
        <f>IF(N97="sníž. přenesená",J97,0)</f>
        <v>0</v>
      </c>
      <c r="BI97" s="177">
        <f>IF(N97="nulová",J97,0)</f>
        <v>0</v>
      </c>
      <c r="BJ97" s="17" t="s">
        <v>83</v>
      </c>
      <c r="BK97" s="177">
        <f>ROUND(I97*H97,2)</f>
        <v>0</v>
      </c>
      <c r="BL97" s="17" t="s">
        <v>163</v>
      </c>
      <c r="BM97" s="176" t="s">
        <v>932</v>
      </c>
    </row>
    <row r="98" spans="1:65" s="2" customFormat="1" ht="11.25">
      <c r="A98" s="34"/>
      <c r="B98" s="35"/>
      <c r="C98" s="36"/>
      <c r="D98" s="178" t="s">
        <v>165</v>
      </c>
      <c r="E98" s="36"/>
      <c r="F98" s="179" t="s">
        <v>212</v>
      </c>
      <c r="G98" s="36"/>
      <c r="H98" s="36"/>
      <c r="I98" s="180"/>
      <c r="J98" s="36"/>
      <c r="K98" s="36"/>
      <c r="L98" s="39"/>
      <c r="M98" s="181"/>
      <c r="N98" s="182"/>
      <c r="O98" s="64"/>
      <c r="P98" s="64"/>
      <c r="Q98" s="64"/>
      <c r="R98" s="64"/>
      <c r="S98" s="64"/>
      <c r="T98" s="65"/>
      <c r="U98" s="34"/>
      <c r="V98" s="34"/>
      <c r="W98" s="34"/>
      <c r="X98" s="34"/>
      <c r="Y98" s="34"/>
      <c r="Z98" s="34"/>
      <c r="AA98" s="34"/>
      <c r="AB98" s="34"/>
      <c r="AC98" s="34"/>
      <c r="AD98" s="34"/>
      <c r="AE98" s="34"/>
      <c r="AT98" s="17" t="s">
        <v>165</v>
      </c>
      <c r="AU98" s="17" t="s">
        <v>76</v>
      </c>
    </row>
    <row r="99" spans="1:65" s="12" customFormat="1" ht="11.25">
      <c r="B99" s="183"/>
      <c r="C99" s="184"/>
      <c r="D99" s="178" t="s">
        <v>166</v>
      </c>
      <c r="E99" s="185" t="s">
        <v>35</v>
      </c>
      <c r="F99" s="186" t="s">
        <v>912</v>
      </c>
      <c r="G99" s="184"/>
      <c r="H99" s="187">
        <v>3</v>
      </c>
      <c r="I99" s="188"/>
      <c r="J99" s="184"/>
      <c r="K99" s="184"/>
      <c r="L99" s="189"/>
      <c r="M99" s="190"/>
      <c r="N99" s="191"/>
      <c r="O99" s="191"/>
      <c r="P99" s="191"/>
      <c r="Q99" s="191"/>
      <c r="R99" s="191"/>
      <c r="S99" s="191"/>
      <c r="T99" s="192"/>
      <c r="AT99" s="193" t="s">
        <v>166</v>
      </c>
      <c r="AU99" s="193" t="s">
        <v>76</v>
      </c>
      <c r="AV99" s="12" t="s">
        <v>85</v>
      </c>
      <c r="AW99" s="12" t="s">
        <v>37</v>
      </c>
      <c r="AX99" s="12" t="s">
        <v>83</v>
      </c>
      <c r="AY99" s="193" t="s">
        <v>162</v>
      </c>
    </row>
    <row r="100" spans="1:65" s="13" customFormat="1" ht="25.9" customHeight="1">
      <c r="B100" s="195"/>
      <c r="C100" s="196"/>
      <c r="D100" s="197" t="s">
        <v>75</v>
      </c>
      <c r="E100" s="198" t="s">
        <v>274</v>
      </c>
      <c r="F100" s="198" t="s">
        <v>275</v>
      </c>
      <c r="G100" s="196"/>
      <c r="H100" s="196"/>
      <c r="I100" s="199"/>
      <c r="J100" s="200">
        <f>BK100</f>
        <v>0</v>
      </c>
      <c r="K100" s="196"/>
      <c r="L100" s="201"/>
      <c r="M100" s="202"/>
      <c r="N100" s="203"/>
      <c r="O100" s="203"/>
      <c r="P100" s="204">
        <f>P101</f>
        <v>0</v>
      </c>
      <c r="Q100" s="203"/>
      <c r="R100" s="204">
        <f>R101</f>
        <v>0</v>
      </c>
      <c r="S100" s="203"/>
      <c r="T100" s="205">
        <f>T101</f>
        <v>0</v>
      </c>
      <c r="AR100" s="206" t="s">
        <v>83</v>
      </c>
      <c r="AT100" s="207" t="s">
        <v>75</v>
      </c>
      <c r="AU100" s="207" t="s">
        <v>76</v>
      </c>
      <c r="AY100" s="206" t="s">
        <v>162</v>
      </c>
      <c r="BK100" s="208">
        <f>BK101</f>
        <v>0</v>
      </c>
    </row>
    <row r="101" spans="1:65" s="13" customFormat="1" ht="22.9" customHeight="1">
      <c r="B101" s="195"/>
      <c r="C101" s="196"/>
      <c r="D101" s="197" t="s">
        <v>75</v>
      </c>
      <c r="E101" s="209" t="s">
        <v>181</v>
      </c>
      <c r="F101" s="209" t="s">
        <v>276</v>
      </c>
      <c r="G101" s="196"/>
      <c r="H101" s="196"/>
      <c r="I101" s="199"/>
      <c r="J101" s="210">
        <f>BK101</f>
        <v>0</v>
      </c>
      <c r="K101" s="196"/>
      <c r="L101" s="201"/>
      <c r="M101" s="202"/>
      <c r="N101" s="203"/>
      <c r="O101" s="203"/>
      <c r="P101" s="204">
        <f>SUM(P102:P122)</f>
        <v>0</v>
      </c>
      <c r="Q101" s="203"/>
      <c r="R101" s="204">
        <f>SUM(R102:R122)</f>
        <v>0</v>
      </c>
      <c r="S101" s="203"/>
      <c r="T101" s="205">
        <f>SUM(T102:T122)</f>
        <v>0</v>
      </c>
      <c r="AR101" s="206" t="s">
        <v>83</v>
      </c>
      <c r="AT101" s="207" t="s">
        <v>75</v>
      </c>
      <c r="AU101" s="207" t="s">
        <v>83</v>
      </c>
      <c r="AY101" s="206" t="s">
        <v>162</v>
      </c>
      <c r="BK101" s="208">
        <f>SUM(BK102:BK122)</f>
        <v>0</v>
      </c>
    </row>
    <row r="102" spans="1:65" s="2" customFormat="1" ht="16.5" customHeight="1">
      <c r="A102" s="34"/>
      <c r="B102" s="35"/>
      <c r="C102" s="211" t="s">
        <v>163</v>
      </c>
      <c r="D102" s="211" t="s">
        <v>278</v>
      </c>
      <c r="E102" s="212" t="s">
        <v>538</v>
      </c>
      <c r="F102" s="213" t="s">
        <v>539</v>
      </c>
      <c r="G102" s="214" t="s">
        <v>160</v>
      </c>
      <c r="H102" s="215">
        <v>2</v>
      </c>
      <c r="I102" s="216"/>
      <c r="J102" s="217">
        <f>ROUND(I102*H102,2)</f>
        <v>0</v>
      </c>
      <c r="K102" s="218"/>
      <c r="L102" s="39"/>
      <c r="M102" s="219" t="s">
        <v>35</v>
      </c>
      <c r="N102" s="220" t="s">
        <v>47</v>
      </c>
      <c r="O102" s="64"/>
      <c r="P102" s="174">
        <f>O102*H102</f>
        <v>0</v>
      </c>
      <c r="Q102" s="174">
        <v>0</v>
      </c>
      <c r="R102" s="174">
        <f>Q102*H102</f>
        <v>0</v>
      </c>
      <c r="S102" s="174">
        <v>0</v>
      </c>
      <c r="T102" s="175">
        <f>S102*H102</f>
        <v>0</v>
      </c>
      <c r="U102" s="34"/>
      <c r="V102" s="34"/>
      <c r="W102" s="34"/>
      <c r="X102" s="34"/>
      <c r="Y102" s="34"/>
      <c r="Z102" s="34"/>
      <c r="AA102" s="34"/>
      <c r="AB102" s="34"/>
      <c r="AC102" s="34"/>
      <c r="AD102" s="34"/>
      <c r="AE102" s="34"/>
      <c r="AR102" s="176" t="s">
        <v>163</v>
      </c>
      <c r="AT102" s="176" t="s">
        <v>278</v>
      </c>
      <c r="AU102" s="176" t="s">
        <v>85</v>
      </c>
      <c r="AY102" s="17" t="s">
        <v>162</v>
      </c>
      <c r="BE102" s="177">
        <f>IF(N102="základní",J102,0)</f>
        <v>0</v>
      </c>
      <c r="BF102" s="177">
        <f>IF(N102="snížená",J102,0)</f>
        <v>0</v>
      </c>
      <c r="BG102" s="177">
        <f>IF(N102="zákl. přenesená",J102,0)</f>
        <v>0</v>
      </c>
      <c r="BH102" s="177">
        <f>IF(N102="sníž. přenesená",J102,0)</f>
        <v>0</v>
      </c>
      <c r="BI102" s="177">
        <f>IF(N102="nulová",J102,0)</f>
        <v>0</v>
      </c>
      <c r="BJ102" s="17" t="s">
        <v>83</v>
      </c>
      <c r="BK102" s="177">
        <f>ROUND(I102*H102,2)</f>
        <v>0</v>
      </c>
      <c r="BL102" s="17" t="s">
        <v>163</v>
      </c>
      <c r="BM102" s="176" t="s">
        <v>933</v>
      </c>
    </row>
    <row r="103" spans="1:65" s="2" customFormat="1" ht="19.5">
      <c r="A103" s="34"/>
      <c r="B103" s="35"/>
      <c r="C103" s="36"/>
      <c r="D103" s="178" t="s">
        <v>165</v>
      </c>
      <c r="E103" s="36"/>
      <c r="F103" s="179" t="s">
        <v>541</v>
      </c>
      <c r="G103" s="36"/>
      <c r="H103" s="36"/>
      <c r="I103" s="180"/>
      <c r="J103" s="36"/>
      <c r="K103" s="36"/>
      <c r="L103" s="39"/>
      <c r="M103" s="181"/>
      <c r="N103" s="182"/>
      <c r="O103" s="64"/>
      <c r="P103" s="64"/>
      <c r="Q103" s="64"/>
      <c r="R103" s="64"/>
      <c r="S103" s="64"/>
      <c r="T103" s="65"/>
      <c r="U103" s="34"/>
      <c r="V103" s="34"/>
      <c r="W103" s="34"/>
      <c r="X103" s="34"/>
      <c r="Y103" s="34"/>
      <c r="Z103" s="34"/>
      <c r="AA103" s="34"/>
      <c r="AB103" s="34"/>
      <c r="AC103" s="34"/>
      <c r="AD103" s="34"/>
      <c r="AE103" s="34"/>
      <c r="AT103" s="17" t="s">
        <v>165</v>
      </c>
      <c r="AU103" s="17" t="s">
        <v>85</v>
      </c>
    </row>
    <row r="104" spans="1:65" s="12" customFormat="1" ht="11.25">
      <c r="B104" s="183"/>
      <c r="C104" s="184"/>
      <c r="D104" s="178" t="s">
        <v>166</v>
      </c>
      <c r="E104" s="185" t="s">
        <v>35</v>
      </c>
      <c r="F104" s="186" t="s">
        <v>524</v>
      </c>
      <c r="G104" s="184"/>
      <c r="H104" s="187">
        <v>2</v>
      </c>
      <c r="I104" s="188"/>
      <c r="J104" s="184"/>
      <c r="K104" s="184"/>
      <c r="L104" s="189"/>
      <c r="M104" s="190"/>
      <c r="N104" s="191"/>
      <c r="O104" s="191"/>
      <c r="P104" s="191"/>
      <c r="Q104" s="191"/>
      <c r="R104" s="191"/>
      <c r="S104" s="191"/>
      <c r="T104" s="192"/>
      <c r="AT104" s="193" t="s">
        <v>166</v>
      </c>
      <c r="AU104" s="193" t="s">
        <v>85</v>
      </c>
      <c r="AV104" s="12" t="s">
        <v>85</v>
      </c>
      <c r="AW104" s="12" t="s">
        <v>37</v>
      </c>
      <c r="AX104" s="12" t="s">
        <v>83</v>
      </c>
      <c r="AY104" s="193" t="s">
        <v>162</v>
      </c>
    </row>
    <row r="105" spans="1:65" s="2" customFormat="1" ht="16.5" customHeight="1">
      <c r="A105" s="34"/>
      <c r="B105" s="35"/>
      <c r="C105" s="211" t="s">
        <v>181</v>
      </c>
      <c r="D105" s="211" t="s">
        <v>278</v>
      </c>
      <c r="E105" s="212" t="s">
        <v>753</v>
      </c>
      <c r="F105" s="213" t="s">
        <v>754</v>
      </c>
      <c r="G105" s="214" t="s">
        <v>160</v>
      </c>
      <c r="H105" s="215">
        <v>2</v>
      </c>
      <c r="I105" s="216"/>
      <c r="J105" s="217">
        <f>ROUND(I105*H105,2)</f>
        <v>0</v>
      </c>
      <c r="K105" s="218"/>
      <c r="L105" s="39"/>
      <c r="M105" s="219" t="s">
        <v>35</v>
      </c>
      <c r="N105" s="220" t="s">
        <v>47</v>
      </c>
      <c r="O105" s="64"/>
      <c r="P105" s="174">
        <f>O105*H105</f>
        <v>0</v>
      </c>
      <c r="Q105" s="174">
        <v>0</v>
      </c>
      <c r="R105" s="174">
        <f>Q105*H105</f>
        <v>0</v>
      </c>
      <c r="S105" s="174">
        <v>0</v>
      </c>
      <c r="T105" s="175">
        <f>S105*H105</f>
        <v>0</v>
      </c>
      <c r="U105" s="34"/>
      <c r="V105" s="34"/>
      <c r="W105" s="34"/>
      <c r="X105" s="34"/>
      <c r="Y105" s="34"/>
      <c r="Z105" s="34"/>
      <c r="AA105" s="34"/>
      <c r="AB105" s="34"/>
      <c r="AC105" s="34"/>
      <c r="AD105" s="34"/>
      <c r="AE105" s="34"/>
      <c r="AR105" s="176" t="s">
        <v>163</v>
      </c>
      <c r="AT105" s="176" t="s">
        <v>278</v>
      </c>
      <c r="AU105" s="176" t="s">
        <v>85</v>
      </c>
      <c r="AY105" s="17" t="s">
        <v>162</v>
      </c>
      <c r="BE105" s="177">
        <f>IF(N105="základní",J105,0)</f>
        <v>0</v>
      </c>
      <c r="BF105" s="177">
        <f>IF(N105="snížená",J105,0)</f>
        <v>0</v>
      </c>
      <c r="BG105" s="177">
        <f>IF(N105="zákl. přenesená",J105,0)</f>
        <v>0</v>
      </c>
      <c r="BH105" s="177">
        <f>IF(N105="sníž. přenesená",J105,0)</f>
        <v>0</v>
      </c>
      <c r="BI105" s="177">
        <f>IF(N105="nulová",J105,0)</f>
        <v>0</v>
      </c>
      <c r="BJ105" s="17" t="s">
        <v>83</v>
      </c>
      <c r="BK105" s="177">
        <f>ROUND(I105*H105,2)</f>
        <v>0</v>
      </c>
      <c r="BL105" s="17" t="s">
        <v>163</v>
      </c>
      <c r="BM105" s="176" t="s">
        <v>934</v>
      </c>
    </row>
    <row r="106" spans="1:65" s="2" customFormat="1" ht="19.5">
      <c r="A106" s="34"/>
      <c r="B106" s="35"/>
      <c r="C106" s="36"/>
      <c r="D106" s="178" t="s">
        <v>165</v>
      </c>
      <c r="E106" s="36"/>
      <c r="F106" s="179" t="s">
        <v>756</v>
      </c>
      <c r="G106" s="36"/>
      <c r="H106" s="36"/>
      <c r="I106" s="180"/>
      <c r="J106" s="36"/>
      <c r="K106" s="36"/>
      <c r="L106" s="39"/>
      <c r="M106" s="181"/>
      <c r="N106" s="182"/>
      <c r="O106" s="64"/>
      <c r="P106" s="64"/>
      <c r="Q106" s="64"/>
      <c r="R106" s="64"/>
      <c r="S106" s="64"/>
      <c r="T106" s="65"/>
      <c r="U106" s="34"/>
      <c r="V106" s="34"/>
      <c r="W106" s="34"/>
      <c r="X106" s="34"/>
      <c r="Y106" s="34"/>
      <c r="Z106" s="34"/>
      <c r="AA106" s="34"/>
      <c r="AB106" s="34"/>
      <c r="AC106" s="34"/>
      <c r="AD106" s="34"/>
      <c r="AE106" s="34"/>
      <c r="AT106" s="17" t="s">
        <v>165</v>
      </c>
      <c r="AU106" s="17" t="s">
        <v>85</v>
      </c>
    </row>
    <row r="107" spans="1:65" s="12" customFormat="1" ht="11.25">
      <c r="B107" s="183"/>
      <c r="C107" s="184"/>
      <c r="D107" s="178" t="s">
        <v>166</v>
      </c>
      <c r="E107" s="185" t="s">
        <v>35</v>
      </c>
      <c r="F107" s="186" t="s">
        <v>517</v>
      </c>
      <c r="G107" s="184"/>
      <c r="H107" s="187">
        <v>2</v>
      </c>
      <c r="I107" s="188"/>
      <c r="J107" s="184"/>
      <c r="K107" s="184"/>
      <c r="L107" s="189"/>
      <c r="M107" s="190"/>
      <c r="N107" s="191"/>
      <c r="O107" s="191"/>
      <c r="P107" s="191"/>
      <c r="Q107" s="191"/>
      <c r="R107" s="191"/>
      <c r="S107" s="191"/>
      <c r="T107" s="192"/>
      <c r="AT107" s="193" t="s">
        <v>166</v>
      </c>
      <c r="AU107" s="193" t="s">
        <v>85</v>
      </c>
      <c r="AV107" s="12" t="s">
        <v>85</v>
      </c>
      <c r="AW107" s="12" t="s">
        <v>37</v>
      </c>
      <c r="AX107" s="12" t="s">
        <v>83</v>
      </c>
      <c r="AY107" s="193" t="s">
        <v>162</v>
      </c>
    </row>
    <row r="108" spans="1:65" s="2" customFormat="1" ht="16.5" customHeight="1">
      <c r="A108" s="34"/>
      <c r="B108" s="35"/>
      <c r="C108" s="211" t="s">
        <v>186</v>
      </c>
      <c r="D108" s="211" t="s">
        <v>278</v>
      </c>
      <c r="E108" s="212" t="s">
        <v>531</v>
      </c>
      <c r="F108" s="213" t="s">
        <v>532</v>
      </c>
      <c r="G108" s="214" t="s">
        <v>230</v>
      </c>
      <c r="H108" s="215">
        <v>5.4</v>
      </c>
      <c r="I108" s="216"/>
      <c r="J108" s="217">
        <f>ROUND(I108*H108,2)</f>
        <v>0</v>
      </c>
      <c r="K108" s="218"/>
      <c r="L108" s="39"/>
      <c r="M108" s="219" t="s">
        <v>35</v>
      </c>
      <c r="N108" s="220" t="s">
        <v>47</v>
      </c>
      <c r="O108" s="64"/>
      <c r="P108" s="174">
        <f>O108*H108</f>
        <v>0</v>
      </c>
      <c r="Q108" s="174">
        <v>0</v>
      </c>
      <c r="R108" s="174">
        <f>Q108*H108</f>
        <v>0</v>
      </c>
      <c r="S108" s="174">
        <v>0</v>
      </c>
      <c r="T108" s="175">
        <f>S108*H108</f>
        <v>0</v>
      </c>
      <c r="U108" s="34"/>
      <c r="V108" s="34"/>
      <c r="W108" s="34"/>
      <c r="X108" s="34"/>
      <c r="Y108" s="34"/>
      <c r="Z108" s="34"/>
      <c r="AA108" s="34"/>
      <c r="AB108" s="34"/>
      <c r="AC108" s="34"/>
      <c r="AD108" s="34"/>
      <c r="AE108" s="34"/>
      <c r="AR108" s="176" t="s">
        <v>163</v>
      </c>
      <c r="AT108" s="176" t="s">
        <v>278</v>
      </c>
      <c r="AU108" s="176" t="s">
        <v>85</v>
      </c>
      <c r="AY108" s="17" t="s">
        <v>162</v>
      </c>
      <c r="BE108" s="177">
        <f>IF(N108="základní",J108,0)</f>
        <v>0</v>
      </c>
      <c r="BF108" s="177">
        <f>IF(N108="snížená",J108,0)</f>
        <v>0</v>
      </c>
      <c r="BG108" s="177">
        <f>IF(N108="zákl. přenesená",J108,0)</f>
        <v>0</v>
      </c>
      <c r="BH108" s="177">
        <f>IF(N108="sníž. přenesená",J108,0)</f>
        <v>0</v>
      </c>
      <c r="BI108" s="177">
        <f>IF(N108="nulová",J108,0)</f>
        <v>0</v>
      </c>
      <c r="BJ108" s="17" t="s">
        <v>83</v>
      </c>
      <c r="BK108" s="177">
        <f>ROUND(I108*H108,2)</f>
        <v>0</v>
      </c>
      <c r="BL108" s="17" t="s">
        <v>163</v>
      </c>
      <c r="BM108" s="176" t="s">
        <v>935</v>
      </c>
    </row>
    <row r="109" spans="1:65" s="2" customFormat="1" ht="19.5">
      <c r="A109" s="34"/>
      <c r="B109" s="35"/>
      <c r="C109" s="36"/>
      <c r="D109" s="178" t="s">
        <v>165</v>
      </c>
      <c r="E109" s="36"/>
      <c r="F109" s="179" t="s">
        <v>534</v>
      </c>
      <c r="G109" s="36"/>
      <c r="H109" s="36"/>
      <c r="I109" s="180"/>
      <c r="J109" s="36"/>
      <c r="K109" s="36"/>
      <c r="L109" s="39"/>
      <c r="M109" s="181"/>
      <c r="N109" s="182"/>
      <c r="O109" s="64"/>
      <c r="P109" s="64"/>
      <c r="Q109" s="64"/>
      <c r="R109" s="64"/>
      <c r="S109" s="64"/>
      <c r="T109" s="65"/>
      <c r="U109" s="34"/>
      <c r="V109" s="34"/>
      <c r="W109" s="34"/>
      <c r="X109" s="34"/>
      <c r="Y109" s="34"/>
      <c r="Z109" s="34"/>
      <c r="AA109" s="34"/>
      <c r="AB109" s="34"/>
      <c r="AC109" s="34"/>
      <c r="AD109" s="34"/>
      <c r="AE109" s="34"/>
      <c r="AT109" s="17" t="s">
        <v>165</v>
      </c>
      <c r="AU109" s="17" t="s">
        <v>85</v>
      </c>
    </row>
    <row r="110" spans="1:65" s="12" customFormat="1" ht="11.25">
      <c r="B110" s="183"/>
      <c r="C110" s="184"/>
      <c r="D110" s="178" t="s">
        <v>166</v>
      </c>
      <c r="E110" s="185" t="s">
        <v>35</v>
      </c>
      <c r="F110" s="186" t="s">
        <v>270</v>
      </c>
      <c r="G110" s="184"/>
      <c r="H110" s="187">
        <v>5.4</v>
      </c>
      <c r="I110" s="188"/>
      <c r="J110" s="184"/>
      <c r="K110" s="184"/>
      <c r="L110" s="189"/>
      <c r="M110" s="190"/>
      <c r="N110" s="191"/>
      <c r="O110" s="191"/>
      <c r="P110" s="191"/>
      <c r="Q110" s="191"/>
      <c r="R110" s="191"/>
      <c r="S110" s="191"/>
      <c r="T110" s="192"/>
      <c r="AT110" s="193" t="s">
        <v>166</v>
      </c>
      <c r="AU110" s="193" t="s">
        <v>85</v>
      </c>
      <c r="AV110" s="12" t="s">
        <v>85</v>
      </c>
      <c r="AW110" s="12" t="s">
        <v>37</v>
      </c>
      <c r="AX110" s="12" t="s">
        <v>83</v>
      </c>
      <c r="AY110" s="193" t="s">
        <v>162</v>
      </c>
    </row>
    <row r="111" spans="1:65" s="2" customFormat="1" ht="21.75" customHeight="1">
      <c r="A111" s="34"/>
      <c r="B111" s="35"/>
      <c r="C111" s="211" t="s">
        <v>190</v>
      </c>
      <c r="D111" s="211" t="s">
        <v>278</v>
      </c>
      <c r="E111" s="212" t="s">
        <v>896</v>
      </c>
      <c r="F111" s="213" t="s">
        <v>897</v>
      </c>
      <c r="G111" s="214" t="s">
        <v>230</v>
      </c>
      <c r="H111" s="215">
        <v>5.4</v>
      </c>
      <c r="I111" s="216"/>
      <c r="J111" s="217">
        <f>ROUND(I111*H111,2)</f>
        <v>0</v>
      </c>
      <c r="K111" s="218"/>
      <c r="L111" s="39"/>
      <c r="M111" s="219" t="s">
        <v>35</v>
      </c>
      <c r="N111" s="220" t="s">
        <v>47</v>
      </c>
      <c r="O111" s="64"/>
      <c r="P111" s="174">
        <f>O111*H111</f>
        <v>0</v>
      </c>
      <c r="Q111" s="174">
        <v>0</v>
      </c>
      <c r="R111" s="174">
        <f>Q111*H111</f>
        <v>0</v>
      </c>
      <c r="S111" s="174">
        <v>0</v>
      </c>
      <c r="T111" s="175">
        <f>S111*H111</f>
        <v>0</v>
      </c>
      <c r="U111" s="34"/>
      <c r="V111" s="34"/>
      <c r="W111" s="34"/>
      <c r="X111" s="34"/>
      <c r="Y111" s="34"/>
      <c r="Z111" s="34"/>
      <c r="AA111" s="34"/>
      <c r="AB111" s="34"/>
      <c r="AC111" s="34"/>
      <c r="AD111" s="34"/>
      <c r="AE111" s="34"/>
      <c r="AR111" s="176" t="s">
        <v>163</v>
      </c>
      <c r="AT111" s="176" t="s">
        <v>278</v>
      </c>
      <c r="AU111" s="176" t="s">
        <v>85</v>
      </c>
      <c r="AY111" s="17" t="s">
        <v>162</v>
      </c>
      <c r="BE111" s="177">
        <f>IF(N111="základní",J111,0)</f>
        <v>0</v>
      </c>
      <c r="BF111" s="177">
        <f>IF(N111="snížená",J111,0)</f>
        <v>0</v>
      </c>
      <c r="BG111" s="177">
        <f>IF(N111="zákl. přenesená",J111,0)</f>
        <v>0</v>
      </c>
      <c r="BH111" s="177">
        <f>IF(N111="sníž. přenesená",J111,0)</f>
        <v>0</v>
      </c>
      <c r="BI111" s="177">
        <f>IF(N111="nulová",J111,0)</f>
        <v>0</v>
      </c>
      <c r="BJ111" s="17" t="s">
        <v>83</v>
      </c>
      <c r="BK111" s="177">
        <f>ROUND(I111*H111,2)</f>
        <v>0</v>
      </c>
      <c r="BL111" s="17" t="s">
        <v>163</v>
      </c>
      <c r="BM111" s="176" t="s">
        <v>936</v>
      </c>
    </row>
    <row r="112" spans="1:65" s="2" customFormat="1" ht="19.5">
      <c r="A112" s="34"/>
      <c r="B112" s="35"/>
      <c r="C112" s="36"/>
      <c r="D112" s="178" t="s">
        <v>165</v>
      </c>
      <c r="E112" s="36"/>
      <c r="F112" s="179" t="s">
        <v>899</v>
      </c>
      <c r="G112" s="36"/>
      <c r="H112" s="36"/>
      <c r="I112" s="180"/>
      <c r="J112" s="36"/>
      <c r="K112" s="36"/>
      <c r="L112" s="39"/>
      <c r="M112" s="181"/>
      <c r="N112" s="182"/>
      <c r="O112" s="64"/>
      <c r="P112" s="64"/>
      <c r="Q112" s="64"/>
      <c r="R112" s="64"/>
      <c r="S112" s="64"/>
      <c r="T112" s="65"/>
      <c r="U112" s="34"/>
      <c r="V112" s="34"/>
      <c r="W112" s="34"/>
      <c r="X112" s="34"/>
      <c r="Y112" s="34"/>
      <c r="Z112" s="34"/>
      <c r="AA112" s="34"/>
      <c r="AB112" s="34"/>
      <c r="AC112" s="34"/>
      <c r="AD112" s="34"/>
      <c r="AE112" s="34"/>
      <c r="AT112" s="17" t="s">
        <v>165</v>
      </c>
      <c r="AU112" s="17" t="s">
        <v>85</v>
      </c>
    </row>
    <row r="113" spans="1:65" s="12" customFormat="1" ht="11.25">
      <c r="B113" s="183"/>
      <c r="C113" s="184"/>
      <c r="D113" s="178" t="s">
        <v>166</v>
      </c>
      <c r="E113" s="185" t="s">
        <v>35</v>
      </c>
      <c r="F113" s="186" t="s">
        <v>270</v>
      </c>
      <c r="G113" s="184"/>
      <c r="H113" s="187">
        <v>5.4</v>
      </c>
      <c r="I113" s="188"/>
      <c r="J113" s="184"/>
      <c r="K113" s="184"/>
      <c r="L113" s="189"/>
      <c r="M113" s="190"/>
      <c r="N113" s="191"/>
      <c r="O113" s="191"/>
      <c r="P113" s="191"/>
      <c r="Q113" s="191"/>
      <c r="R113" s="191"/>
      <c r="S113" s="191"/>
      <c r="T113" s="192"/>
      <c r="AT113" s="193" t="s">
        <v>166</v>
      </c>
      <c r="AU113" s="193" t="s">
        <v>85</v>
      </c>
      <c r="AV113" s="12" t="s">
        <v>85</v>
      </c>
      <c r="AW113" s="12" t="s">
        <v>37</v>
      </c>
      <c r="AX113" s="12" t="s">
        <v>83</v>
      </c>
      <c r="AY113" s="193" t="s">
        <v>162</v>
      </c>
    </row>
    <row r="114" spans="1:65" s="2" customFormat="1" ht="16.5" customHeight="1">
      <c r="A114" s="34"/>
      <c r="B114" s="35"/>
      <c r="C114" s="211" t="s">
        <v>161</v>
      </c>
      <c r="D114" s="211" t="s">
        <v>278</v>
      </c>
      <c r="E114" s="212" t="s">
        <v>463</v>
      </c>
      <c r="F114" s="213" t="s">
        <v>464</v>
      </c>
      <c r="G114" s="214" t="s">
        <v>230</v>
      </c>
      <c r="H114" s="215">
        <v>7.2</v>
      </c>
      <c r="I114" s="216"/>
      <c r="J114" s="217">
        <f>ROUND(I114*H114,2)</f>
        <v>0</v>
      </c>
      <c r="K114" s="218"/>
      <c r="L114" s="39"/>
      <c r="M114" s="219" t="s">
        <v>35</v>
      </c>
      <c r="N114" s="220" t="s">
        <v>47</v>
      </c>
      <c r="O114" s="64"/>
      <c r="P114" s="174">
        <f>O114*H114</f>
        <v>0</v>
      </c>
      <c r="Q114" s="174">
        <v>0</v>
      </c>
      <c r="R114" s="174">
        <f>Q114*H114</f>
        <v>0</v>
      </c>
      <c r="S114" s="174">
        <v>0</v>
      </c>
      <c r="T114" s="175">
        <f>S114*H114</f>
        <v>0</v>
      </c>
      <c r="U114" s="34"/>
      <c r="V114" s="34"/>
      <c r="W114" s="34"/>
      <c r="X114" s="34"/>
      <c r="Y114" s="34"/>
      <c r="Z114" s="34"/>
      <c r="AA114" s="34"/>
      <c r="AB114" s="34"/>
      <c r="AC114" s="34"/>
      <c r="AD114" s="34"/>
      <c r="AE114" s="34"/>
      <c r="AR114" s="176" t="s">
        <v>163</v>
      </c>
      <c r="AT114" s="176" t="s">
        <v>278</v>
      </c>
      <c r="AU114" s="176" t="s">
        <v>85</v>
      </c>
      <c r="AY114" s="17" t="s">
        <v>162</v>
      </c>
      <c r="BE114" s="177">
        <f>IF(N114="základní",J114,0)</f>
        <v>0</v>
      </c>
      <c r="BF114" s="177">
        <f>IF(N114="snížená",J114,0)</f>
        <v>0</v>
      </c>
      <c r="BG114" s="177">
        <f>IF(N114="zákl. přenesená",J114,0)</f>
        <v>0</v>
      </c>
      <c r="BH114" s="177">
        <f>IF(N114="sníž. přenesená",J114,0)</f>
        <v>0</v>
      </c>
      <c r="BI114" s="177">
        <f>IF(N114="nulová",J114,0)</f>
        <v>0</v>
      </c>
      <c r="BJ114" s="17" t="s">
        <v>83</v>
      </c>
      <c r="BK114" s="177">
        <f>ROUND(I114*H114,2)</f>
        <v>0</v>
      </c>
      <c r="BL114" s="17" t="s">
        <v>163</v>
      </c>
      <c r="BM114" s="176" t="s">
        <v>937</v>
      </c>
    </row>
    <row r="115" spans="1:65" s="2" customFormat="1" ht="11.25">
      <c r="A115" s="34"/>
      <c r="B115" s="35"/>
      <c r="C115" s="36"/>
      <c r="D115" s="178" t="s">
        <v>165</v>
      </c>
      <c r="E115" s="36"/>
      <c r="F115" s="179" t="s">
        <v>466</v>
      </c>
      <c r="G115" s="36"/>
      <c r="H115" s="36"/>
      <c r="I115" s="180"/>
      <c r="J115" s="36"/>
      <c r="K115" s="36"/>
      <c r="L115" s="39"/>
      <c r="M115" s="181"/>
      <c r="N115" s="182"/>
      <c r="O115" s="64"/>
      <c r="P115" s="64"/>
      <c r="Q115" s="64"/>
      <c r="R115" s="64"/>
      <c r="S115" s="64"/>
      <c r="T115" s="65"/>
      <c r="U115" s="34"/>
      <c r="V115" s="34"/>
      <c r="W115" s="34"/>
      <c r="X115" s="34"/>
      <c r="Y115" s="34"/>
      <c r="Z115" s="34"/>
      <c r="AA115" s="34"/>
      <c r="AB115" s="34"/>
      <c r="AC115" s="34"/>
      <c r="AD115" s="34"/>
      <c r="AE115" s="34"/>
      <c r="AT115" s="17" t="s">
        <v>165</v>
      </c>
      <c r="AU115" s="17" t="s">
        <v>85</v>
      </c>
    </row>
    <row r="116" spans="1:65" s="12" customFormat="1" ht="11.25">
      <c r="B116" s="183"/>
      <c r="C116" s="184"/>
      <c r="D116" s="178" t="s">
        <v>166</v>
      </c>
      <c r="E116" s="185" t="s">
        <v>35</v>
      </c>
      <c r="F116" s="186" t="s">
        <v>938</v>
      </c>
      <c r="G116" s="184"/>
      <c r="H116" s="187">
        <v>7.2</v>
      </c>
      <c r="I116" s="188"/>
      <c r="J116" s="184"/>
      <c r="K116" s="184"/>
      <c r="L116" s="189"/>
      <c r="M116" s="190"/>
      <c r="N116" s="191"/>
      <c r="O116" s="191"/>
      <c r="P116" s="191"/>
      <c r="Q116" s="191"/>
      <c r="R116" s="191"/>
      <c r="S116" s="191"/>
      <c r="T116" s="192"/>
      <c r="AT116" s="193" t="s">
        <v>166</v>
      </c>
      <c r="AU116" s="193" t="s">
        <v>85</v>
      </c>
      <c r="AV116" s="12" t="s">
        <v>85</v>
      </c>
      <c r="AW116" s="12" t="s">
        <v>37</v>
      </c>
      <c r="AX116" s="12" t="s">
        <v>83</v>
      </c>
      <c r="AY116" s="193" t="s">
        <v>162</v>
      </c>
    </row>
    <row r="117" spans="1:65" s="2" customFormat="1" ht="16.5" customHeight="1">
      <c r="A117" s="34"/>
      <c r="B117" s="35"/>
      <c r="C117" s="211" t="s">
        <v>199</v>
      </c>
      <c r="D117" s="211" t="s">
        <v>278</v>
      </c>
      <c r="E117" s="212" t="s">
        <v>469</v>
      </c>
      <c r="F117" s="213" t="s">
        <v>470</v>
      </c>
      <c r="G117" s="214" t="s">
        <v>471</v>
      </c>
      <c r="H117" s="215">
        <v>16.559999999999999</v>
      </c>
      <c r="I117" s="216"/>
      <c r="J117" s="217">
        <f>ROUND(I117*H117,2)</f>
        <v>0</v>
      </c>
      <c r="K117" s="218"/>
      <c r="L117" s="39"/>
      <c r="M117" s="219" t="s">
        <v>35</v>
      </c>
      <c r="N117" s="220" t="s">
        <v>47</v>
      </c>
      <c r="O117" s="64"/>
      <c r="P117" s="174">
        <f>O117*H117</f>
        <v>0</v>
      </c>
      <c r="Q117" s="174">
        <v>0</v>
      </c>
      <c r="R117" s="174">
        <f>Q117*H117</f>
        <v>0</v>
      </c>
      <c r="S117" s="174">
        <v>0</v>
      </c>
      <c r="T117" s="175">
        <f>S117*H117</f>
        <v>0</v>
      </c>
      <c r="U117" s="34"/>
      <c r="V117" s="34"/>
      <c r="W117" s="34"/>
      <c r="X117" s="34"/>
      <c r="Y117" s="34"/>
      <c r="Z117" s="34"/>
      <c r="AA117" s="34"/>
      <c r="AB117" s="34"/>
      <c r="AC117" s="34"/>
      <c r="AD117" s="34"/>
      <c r="AE117" s="34"/>
      <c r="AR117" s="176" t="s">
        <v>163</v>
      </c>
      <c r="AT117" s="176" t="s">
        <v>278</v>
      </c>
      <c r="AU117" s="176" t="s">
        <v>85</v>
      </c>
      <c r="AY117" s="17" t="s">
        <v>162</v>
      </c>
      <c r="BE117" s="177">
        <f>IF(N117="základní",J117,0)</f>
        <v>0</v>
      </c>
      <c r="BF117" s="177">
        <f>IF(N117="snížená",J117,0)</f>
        <v>0</v>
      </c>
      <c r="BG117" s="177">
        <f>IF(N117="zákl. přenesená",J117,0)</f>
        <v>0</v>
      </c>
      <c r="BH117" s="177">
        <f>IF(N117="sníž. přenesená",J117,0)</f>
        <v>0</v>
      </c>
      <c r="BI117" s="177">
        <f>IF(N117="nulová",J117,0)</f>
        <v>0</v>
      </c>
      <c r="BJ117" s="17" t="s">
        <v>83</v>
      </c>
      <c r="BK117" s="177">
        <f>ROUND(I117*H117,2)</f>
        <v>0</v>
      </c>
      <c r="BL117" s="17" t="s">
        <v>163</v>
      </c>
      <c r="BM117" s="176" t="s">
        <v>939</v>
      </c>
    </row>
    <row r="118" spans="1:65" s="2" customFormat="1" ht="19.5">
      <c r="A118" s="34"/>
      <c r="B118" s="35"/>
      <c r="C118" s="36"/>
      <c r="D118" s="178" t="s">
        <v>165</v>
      </c>
      <c r="E118" s="36"/>
      <c r="F118" s="179" t="s">
        <v>473</v>
      </c>
      <c r="G118" s="36"/>
      <c r="H118" s="36"/>
      <c r="I118" s="180"/>
      <c r="J118" s="36"/>
      <c r="K118" s="36"/>
      <c r="L118" s="39"/>
      <c r="M118" s="181"/>
      <c r="N118" s="182"/>
      <c r="O118" s="64"/>
      <c r="P118" s="64"/>
      <c r="Q118" s="64"/>
      <c r="R118" s="64"/>
      <c r="S118" s="64"/>
      <c r="T118" s="65"/>
      <c r="U118" s="34"/>
      <c r="V118" s="34"/>
      <c r="W118" s="34"/>
      <c r="X118" s="34"/>
      <c r="Y118" s="34"/>
      <c r="Z118" s="34"/>
      <c r="AA118" s="34"/>
      <c r="AB118" s="34"/>
      <c r="AC118" s="34"/>
      <c r="AD118" s="34"/>
      <c r="AE118" s="34"/>
      <c r="AT118" s="17" t="s">
        <v>165</v>
      </c>
      <c r="AU118" s="17" t="s">
        <v>85</v>
      </c>
    </row>
    <row r="119" spans="1:65" s="12" customFormat="1" ht="11.25">
      <c r="B119" s="183"/>
      <c r="C119" s="184"/>
      <c r="D119" s="178" t="s">
        <v>166</v>
      </c>
      <c r="E119" s="185" t="s">
        <v>35</v>
      </c>
      <c r="F119" s="186" t="s">
        <v>940</v>
      </c>
      <c r="G119" s="184"/>
      <c r="H119" s="187">
        <v>16.559999999999999</v>
      </c>
      <c r="I119" s="188"/>
      <c r="J119" s="184"/>
      <c r="K119" s="184"/>
      <c r="L119" s="189"/>
      <c r="M119" s="190"/>
      <c r="N119" s="191"/>
      <c r="O119" s="191"/>
      <c r="P119" s="191"/>
      <c r="Q119" s="191"/>
      <c r="R119" s="191"/>
      <c r="S119" s="191"/>
      <c r="T119" s="192"/>
      <c r="AT119" s="193" t="s">
        <v>166</v>
      </c>
      <c r="AU119" s="193" t="s">
        <v>85</v>
      </c>
      <c r="AV119" s="12" t="s">
        <v>85</v>
      </c>
      <c r="AW119" s="12" t="s">
        <v>37</v>
      </c>
      <c r="AX119" s="12" t="s">
        <v>83</v>
      </c>
      <c r="AY119" s="193" t="s">
        <v>162</v>
      </c>
    </row>
    <row r="120" spans="1:65" s="2" customFormat="1" ht="24.2" customHeight="1">
      <c r="A120" s="34"/>
      <c r="B120" s="35"/>
      <c r="C120" s="211" t="s">
        <v>205</v>
      </c>
      <c r="D120" s="211" t="s">
        <v>278</v>
      </c>
      <c r="E120" s="212" t="s">
        <v>476</v>
      </c>
      <c r="F120" s="213" t="s">
        <v>477</v>
      </c>
      <c r="G120" s="214" t="s">
        <v>471</v>
      </c>
      <c r="H120" s="215">
        <v>16.559999999999999</v>
      </c>
      <c r="I120" s="216"/>
      <c r="J120" s="217">
        <f>ROUND(I120*H120,2)</f>
        <v>0</v>
      </c>
      <c r="K120" s="218"/>
      <c r="L120" s="39"/>
      <c r="M120" s="219" t="s">
        <v>35</v>
      </c>
      <c r="N120" s="220" t="s">
        <v>47</v>
      </c>
      <c r="O120" s="64"/>
      <c r="P120" s="174">
        <f>O120*H120</f>
        <v>0</v>
      </c>
      <c r="Q120" s="174">
        <v>0</v>
      </c>
      <c r="R120" s="174">
        <f>Q120*H120</f>
        <v>0</v>
      </c>
      <c r="S120" s="174">
        <v>0</v>
      </c>
      <c r="T120" s="175">
        <f>S120*H120</f>
        <v>0</v>
      </c>
      <c r="U120" s="34"/>
      <c r="V120" s="34"/>
      <c r="W120" s="34"/>
      <c r="X120" s="34"/>
      <c r="Y120" s="34"/>
      <c r="Z120" s="34"/>
      <c r="AA120" s="34"/>
      <c r="AB120" s="34"/>
      <c r="AC120" s="34"/>
      <c r="AD120" s="34"/>
      <c r="AE120" s="34"/>
      <c r="AR120" s="176" t="s">
        <v>163</v>
      </c>
      <c r="AT120" s="176" t="s">
        <v>278</v>
      </c>
      <c r="AU120" s="176" t="s">
        <v>85</v>
      </c>
      <c r="AY120" s="17" t="s">
        <v>162</v>
      </c>
      <c r="BE120" s="177">
        <f>IF(N120="základní",J120,0)</f>
        <v>0</v>
      </c>
      <c r="BF120" s="177">
        <f>IF(N120="snížená",J120,0)</f>
        <v>0</v>
      </c>
      <c r="BG120" s="177">
        <f>IF(N120="zákl. přenesená",J120,0)</f>
        <v>0</v>
      </c>
      <c r="BH120" s="177">
        <f>IF(N120="sníž. přenesená",J120,0)</f>
        <v>0</v>
      </c>
      <c r="BI120" s="177">
        <f>IF(N120="nulová",J120,0)</f>
        <v>0</v>
      </c>
      <c r="BJ120" s="17" t="s">
        <v>83</v>
      </c>
      <c r="BK120" s="177">
        <f>ROUND(I120*H120,2)</f>
        <v>0</v>
      </c>
      <c r="BL120" s="17" t="s">
        <v>163</v>
      </c>
      <c r="BM120" s="176" t="s">
        <v>941</v>
      </c>
    </row>
    <row r="121" spans="1:65" s="2" customFormat="1" ht="29.25">
      <c r="A121" s="34"/>
      <c r="B121" s="35"/>
      <c r="C121" s="36"/>
      <c r="D121" s="178" t="s">
        <v>165</v>
      </c>
      <c r="E121" s="36"/>
      <c r="F121" s="179" t="s">
        <v>479</v>
      </c>
      <c r="G121" s="36"/>
      <c r="H121" s="36"/>
      <c r="I121" s="180"/>
      <c r="J121" s="36"/>
      <c r="K121" s="36"/>
      <c r="L121" s="39"/>
      <c r="M121" s="181"/>
      <c r="N121" s="182"/>
      <c r="O121" s="64"/>
      <c r="P121" s="64"/>
      <c r="Q121" s="64"/>
      <c r="R121" s="64"/>
      <c r="S121" s="64"/>
      <c r="T121" s="65"/>
      <c r="U121" s="34"/>
      <c r="V121" s="34"/>
      <c r="W121" s="34"/>
      <c r="X121" s="34"/>
      <c r="Y121" s="34"/>
      <c r="Z121" s="34"/>
      <c r="AA121" s="34"/>
      <c r="AB121" s="34"/>
      <c r="AC121" s="34"/>
      <c r="AD121" s="34"/>
      <c r="AE121" s="34"/>
      <c r="AT121" s="17" t="s">
        <v>165</v>
      </c>
      <c r="AU121" s="17" t="s">
        <v>85</v>
      </c>
    </row>
    <row r="122" spans="1:65" s="12" customFormat="1" ht="11.25">
      <c r="B122" s="183"/>
      <c r="C122" s="184"/>
      <c r="D122" s="178" t="s">
        <v>166</v>
      </c>
      <c r="E122" s="185" t="s">
        <v>35</v>
      </c>
      <c r="F122" s="186" t="s">
        <v>940</v>
      </c>
      <c r="G122" s="184"/>
      <c r="H122" s="187">
        <v>16.559999999999999</v>
      </c>
      <c r="I122" s="188"/>
      <c r="J122" s="184"/>
      <c r="K122" s="184"/>
      <c r="L122" s="189"/>
      <c r="M122" s="190"/>
      <c r="N122" s="191"/>
      <c r="O122" s="191"/>
      <c r="P122" s="191"/>
      <c r="Q122" s="191"/>
      <c r="R122" s="191"/>
      <c r="S122" s="191"/>
      <c r="T122" s="192"/>
      <c r="AT122" s="193" t="s">
        <v>166</v>
      </c>
      <c r="AU122" s="193" t="s">
        <v>85</v>
      </c>
      <c r="AV122" s="12" t="s">
        <v>85</v>
      </c>
      <c r="AW122" s="12" t="s">
        <v>37</v>
      </c>
      <c r="AX122" s="12" t="s">
        <v>83</v>
      </c>
      <c r="AY122" s="193" t="s">
        <v>162</v>
      </c>
    </row>
    <row r="123" spans="1:65" s="13" customFormat="1" ht="25.9" customHeight="1">
      <c r="B123" s="195"/>
      <c r="C123" s="196"/>
      <c r="D123" s="197" t="s">
        <v>75</v>
      </c>
      <c r="E123" s="198" t="s">
        <v>550</v>
      </c>
      <c r="F123" s="198" t="s">
        <v>551</v>
      </c>
      <c r="G123" s="196"/>
      <c r="H123" s="196"/>
      <c r="I123" s="199"/>
      <c r="J123" s="200">
        <f>BK123</f>
        <v>0</v>
      </c>
      <c r="K123" s="196"/>
      <c r="L123" s="201"/>
      <c r="M123" s="202"/>
      <c r="N123" s="203"/>
      <c r="O123" s="203"/>
      <c r="P123" s="204">
        <f>SUM(P124:P135)</f>
        <v>0</v>
      </c>
      <c r="Q123" s="203"/>
      <c r="R123" s="204">
        <f>SUM(R124:R135)</f>
        <v>0</v>
      </c>
      <c r="S123" s="203"/>
      <c r="T123" s="205">
        <f>SUM(T124:T135)</f>
        <v>0</v>
      </c>
      <c r="AR123" s="206" t="s">
        <v>163</v>
      </c>
      <c r="AT123" s="207" t="s">
        <v>75</v>
      </c>
      <c r="AU123" s="207" t="s">
        <v>76</v>
      </c>
      <c r="AY123" s="206" t="s">
        <v>162</v>
      </c>
      <c r="BK123" s="208">
        <f>SUM(BK124:BK135)</f>
        <v>0</v>
      </c>
    </row>
    <row r="124" spans="1:65" s="2" customFormat="1" ht="24.2" customHeight="1">
      <c r="A124" s="34"/>
      <c r="B124" s="35"/>
      <c r="C124" s="211" t="s">
        <v>210</v>
      </c>
      <c r="D124" s="211" t="s">
        <v>278</v>
      </c>
      <c r="E124" s="212" t="s">
        <v>612</v>
      </c>
      <c r="F124" s="213" t="s">
        <v>613</v>
      </c>
      <c r="G124" s="214" t="s">
        <v>202</v>
      </c>
      <c r="H124" s="215">
        <v>4.008</v>
      </c>
      <c r="I124" s="216"/>
      <c r="J124" s="217">
        <f>ROUND(I124*H124,2)</f>
        <v>0</v>
      </c>
      <c r="K124" s="218"/>
      <c r="L124" s="39"/>
      <c r="M124" s="219" t="s">
        <v>35</v>
      </c>
      <c r="N124" s="220" t="s">
        <v>47</v>
      </c>
      <c r="O124" s="64"/>
      <c r="P124" s="174">
        <f>O124*H124</f>
        <v>0</v>
      </c>
      <c r="Q124" s="174">
        <v>0</v>
      </c>
      <c r="R124" s="174">
        <f>Q124*H124</f>
        <v>0</v>
      </c>
      <c r="S124" s="174">
        <v>0</v>
      </c>
      <c r="T124" s="175">
        <f>S124*H124</f>
        <v>0</v>
      </c>
      <c r="U124" s="34"/>
      <c r="V124" s="34"/>
      <c r="W124" s="34"/>
      <c r="X124" s="34"/>
      <c r="Y124" s="34"/>
      <c r="Z124" s="34"/>
      <c r="AA124" s="34"/>
      <c r="AB124" s="34"/>
      <c r="AC124" s="34"/>
      <c r="AD124" s="34"/>
      <c r="AE124" s="34"/>
      <c r="AR124" s="176" t="s">
        <v>555</v>
      </c>
      <c r="AT124" s="176" t="s">
        <v>278</v>
      </c>
      <c r="AU124" s="176" t="s">
        <v>83</v>
      </c>
      <c r="AY124" s="17" t="s">
        <v>162</v>
      </c>
      <c r="BE124" s="177">
        <f>IF(N124="základní",J124,0)</f>
        <v>0</v>
      </c>
      <c r="BF124" s="177">
        <f>IF(N124="snížená",J124,0)</f>
        <v>0</v>
      </c>
      <c r="BG124" s="177">
        <f>IF(N124="zákl. přenesená",J124,0)</f>
        <v>0</v>
      </c>
      <c r="BH124" s="177">
        <f>IF(N124="sníž. přenesená",J124,0)</f>
        <v>0</v>
      </c>
      <c r="BI124" s="177">
        <f>IF(N124="nulová",J124,0)</f>
        <v>0</v>
      </c>
      <c r="BJ124" s="17" t="s">
        <v>83</v>
      </c>
      <c r="BK124" s="177">
        <f>ROUND(I124*H124,2)</f>
        <v>0</v>
      </c>
      <c r="BL124" s="17" t="s">
        <v>555</v>
      </c>
      <c r="BM124" s="176" t="s">
        <v>942</v>
      </c>
    </row>
    <row r="125" spans="1:65" s="2" customFormat="1" ht="29.25">
      <c r="A125" s="34"/>
      <c r="B125" s="35"/>
      <c r="C125" s="36"/>
      <c r="D125" s="178" t="s">
        <v>165</v>
      </c>
      <c r="E125" s="36"/>
      <c r="F125" s="179" t="s">
        <v>615</v>
      </c>
      <c r="G125" s="36"/>
      <c r="H125" s="36"/>
      <c r="I125" s="180"/>
      <c r="J125" s="36"/>
      <c r="K125" s="36"/>
      <c r="L125" s="39"/>
      <c r="M125" s="181"/>
      <c r="N125" s="182"/>
      <c r="O125" s="64"/>
      <c r="P125" s="64"/>
      <c r="Q125" s="64"/>
      <c r="R125" s="64"/>
      <c r="S125" s="64"/>
      <c r="T125" s="65"/>
      <c r="U125" s="34"/>
      <c r="V125" s="34"/>
      <c r="W125" s="34"/>
      <c r="X125" s="34"/>
      <c r="Y125" s="34"/>
      <c r="Z125" s="34"/>
      <c r="AA125" s="34"/>
      <c r="AB125" s="34"/>
      <c r="AC125" s="34"/>
      <c r="AD125" s="34"/>
      <c r="AE125" s="34"/>
      <c r="AT125" s="17" t="s">
        <v>165</v>
      </c>
      <c r="AU125" s="17" t="s">
        <v>83</v>
      </c>
    </row>
    <row r="126" spans="1:65" s="2" customFormat="1" ht="19.5">
      <c r="A126" s="34"/>
      <c r="B126" s="35"/>
      <c r="C126" s="36"/>
      <c r="D126" s="178" t="s">
        <v>219</v>
      </c>
      <c r="E126" s="36"/>
      <c r="F126" s="194" t="s">
        <v>762</v>
      </c>
      <c r="G126" s="36"/>
      <c r="H126" s="36"/>
      <c r="I126" s="180"/>
      <c r="J126" s="36"/>
      <c r="K126" s="36"/>
      <c r="L126" s="39"/>
      <c r="M126" s="181"/>
      <c r="N126" s="182"/>
      <c r="O126" s="64"/>
      <c r="P126" s="64"/>
      <c r="Q126" s="64"/>
      <c r="R126" s="64"/>
      <c r="S126" s="64"/>
      <c r="T126" s="65"/>
      <c r="U126" s="34"/>
      <c r="V126" s="34"/>
      <c r="W126" s="34"/>
      <c r="X126" s="34"/>
      <c r="Y126" s="34"/>
      <c r="Z126" s="34"/>
      <c r="AA126" s="34"/>
      <c r="AB126" s="34"/>
      <c r="AC126" s="34"/>
      <c r="AD126" s="34"/>
      <c r="AE126" s="34"/>
      <c r="AT126" s="17" t="s">
        <v>219</v>
      </c>
      <c r="AU126" s="17" t="s">
        <v>83</v>
      </c>
    </row>
    <row r="127" spans="1:65" s="12" customFormat="1" ht="11.25">
      <c r="B127" s="183"/>
      <c r="C127" s="184"/>
      <c r="D127" s="178" t="s">
        <v>166</v>
      </c>
      <c r="E127" s="185" t="s">
        <v>35</v>
      </c>
      <c r="F127" s="186" t="s">
        <v>943</v>
      </c>
      <c r="G127" s="184"/>
      <c r="H127" s="187">
        <v>4.008</v>
      </c>
      <c r="I127" s="188"/>
      <c r="J127" s="184"/>
      <c r="K127" s="184"/>
      <c r="L127" s="189"/>
      <c r="M127" s="190"/>
      <c r="N127" s="191"/>
      <c r="O127" s="191"/>
      <c r="P127" s="191"/>
      <c r="Q127" s="191"/>
      <c r="R127" s="191"/>
      <c r="S127" s="191"/>
      <c r="T127" s="192"/>
      <c r="AT127" s="193" t="s">
        <v>166</v>
      </c>
      <c r="AU127" s="193" t="s">
        <v>83</v>
      </c>
      <c r="AV127" s="12" t="s">
        <v>85</v>
      </c>
      <c r="AW127" s="12" t="s">
        <v>37</v>
      </c>
      <c r="AX127" s="12" t="s">
        <v>83</v>
      </c>
      <c r="AY127" s="193" t="s">
        <v>162</v>
      </c>
    </row>
    <row r="128" spans="1:65" s="2" customFormat="1" ht="24.2" customHeight="1">
      <c r="A128" s="34"/>
      <c r="B128" s="35"/>
      <c r="C128" s="211" t="s">
        <v>215</v>
      </c>
      <c r="D128" s="211" t="s">
        <v>278</v>
      </c>
      <c r="E128" s="212" t="s">
        <v>612</v>
      </c>
      <c r="F128" s="213" t="s">
        <v>613</v>
      </c>
      <c r="G128" s="214" t="s">
        <v>202</v>
      </c>
      <c r="H128" s="215">
        <v>4.008</v>
      </c>
      <c r="I128" s="216"/>
      <c r="J128" s="217">
        <f>ROUND(I128*H128,2)</f>
        <v>0</v>
      </c>
      <c r="K128" s="218"/>
      <c r="L128" s="39"/>
      <c r="M128" s="219" t="s">
        <v>35</v>
      </c>
      <c r="N128" s="220" t="s">
        <v>47</v>
      </c>
      <c r="O128" s="64"/>
      <c r="P128" s="174">
        <f>O128*H128</f>
        <v>0</v>
      </c>
      <c r="Q128" s="174">
        <v>0</v>
      </c>
      <c r="R128" s="174">
        <f>Q128*H128</f>
        <v>0</v>
      </c>
      <c r="S128" s="174">
        <v>0</v>
      </c>
      <c r="T128" s="175">
        <f>S128*H128</f>
        <v>0</v>
      </c>
      <c r="U128" s="34"/>
      <c r="V128" s="34"/>
      <c r="W128" s="34"/>
      <c r="X128" s="34"/>
      <c r="Y128" s="34"/>
      <c r="Z128" s="34"/>
      <c r="AA128" s="34"/>
      <c r="AB128" s="34"/>
      <c r="AC128" s="34"/>
      <c r="AD128" s="34"/>
      <c r="AE128" s="34"/>
      <c r="AR128" s="176" t="s">
        <v>555</v>
      </c>
      <c r="AT128" s="176" t="s">
        <v>278</v>
      </c>
      <c r="AU128" s="176" t="s">
        <v>83</v>
      </c>
      <c r="AY128" s="17" t="s">
        <v>162</v>
      </c>
      <c r="BE128" s="177">
        <f>IF(N128="základní",J128,0)</f>
        <v>0</v>
      </c>
      <c r="BF128" s="177">
        <f>IF(N128="snížená",J128,0)</f>
        <v>0</v>
      </c>
      <c r="BG128" s="177">
        <f>IF(N128="zákl. přenesená",J128,0)</f>
        <v>0</v>
      </c>
      <c r="BH128" s="177">
        <f>IF(N128="sníž. přenesená",J128,0)</f>
        <v>0</v>
      </c>
      <c r="BI128" s="177">
        <f>IF(N128="nulová",J128,0)</f>
        <v>0</v>
      </c>
      <c r="BJ128" s="17" t="s">
        <v>83</v>
      </c>
      <c r="BK128" s="177">
        <f>ROUND(I128*H128,2)</f>
        <v>0</v>
      </c>
      <c r="BL128" s="17" t="s">
        <v>555</v>
      </c>
      <c r="BM128" s="176" t="s">
        <v>944</v>
      </c>
    </row>
    <row r="129" spans="1:65" s="2" customFormat="1" ht="29.25">
      <c r="A129" s="34"/>
      <c r="B129" s="35"/>
      <c r="C129" s="36"/>
      <c r="D129" s="178" t="s">
        <v>165</v>
      </c>
      <c r="E129" s="36"/>
      <c r="F129" s="179" t="s">
        <v>615</v>
      </c>
      <c r="G129" s="36"/>
      <c r="H129" s="36"/>
      <c r="I129" s="180"/>
      <c r="J129" s="36"/>
      <c r="K129" s="36"/>
      <c r="L129" s="39"/>
      <c r="M129" s="181"/>
      <c r="N129" s="182"/>
      <c r="O129" s="64"/>
      <c r="P129" s="64"/>
      <c r="Q129" s="64"/>
      <c r="R129" s="64"/>
      <c r="S129" s="64"/>
      <c r="T129" s="65"/>
      <c r="U129" s="34"/>
      <c r="V129" s="34"/>
      <c r="W129" s="34"/>
      <c r="X129" s="34"/>
      <c r="Y129" s="34"/>
      <c r="Z129" s="34"/>
      <c r="AA129" s="34"/>
      <c r="AB129" s="34"/>
      <c r="AC129" s="34"/>
      <c r="AD129" s="34"/>
      <c r="AE129" s="34"/>
      <c r="AT129" s="17" t="s">
        <v>165</v>
      </c>
      <c r="AU129" s="17" t="s">
        <v>83</v>
      </c>
    </row>
    <row r="130" spans="1:65" s="2" customFormat="1" ht="19.5">
      <c r="A130" s="34"/>
      <c r="B130" s="35"/>
      <c r="C130" s="36"/>
      <c r="D130" s="178" t="s">
        <v>219</v>
      </c>
      <c r="E130" s="36"/>
      <c r="F130" s="194" t="s">
        <v>903</v>
      </c>
      <c r="G130" s="36"/>
      <c r="H130" s="36"/>
      <c r="I130" s="180"/>
      <c r="J130" s="36"/>
      <c r="K130" s="36"/>
      <c r="L130" s="39"/>
      <c r="M130" s="181"/>
      <c r="N130" s="182"/>
      <c r="O130" s="64"/>
      <c r="P130" s="64"/>
      <c r="Q130" s="64"/>
      <c r="R130" s="64"/>
      <c r="S130" s="64"/>
      <c r="T130" s="65"/>
      <c r="U130" s="34"/>
      <c r="V130" s="34"/>
      <c r="W130" s="34"/>
      <c r="X130" s="34"/>
      <c r="Y130" s="34"/>
      <c r="Z130" s="34"/>
      <c r="AA130" s="34"/>
      <c r="AB130" s="34"/>
      <c r="AC130" s="34"/>
      <c r="AD130" s="34"/>
      <c r="AE130" s="34"/>
      <c r="AT130" s="17" t="s">
        <v>219</v>
      </c>
      <c r="AU130" s="17" t="s">
        <v>83</v>
      </c>
    </row>
    <row r="131" spans="1:65" s="12" customFormat="1" ht="11.25">
      <c r="B131" s="183"/>
      <c r="C131" s="184"/>
      <c r="D131" s="178" t="s">
        <v>166</v>
      </c>
      <c r="E131" s="185" t="s">
        <v>35</v>
      </c>
      <c r="F131" s="186" t="s">
        <v>945</v>
      </c>
      <c r="G131" s="184"/>
      <c r="H131" s="187">
        <v>4.008</v>
      </c>
      <c r="I131" s="188"/>
      <c r="J131" s="184"/>
      <c r="K131" s="184"/>
      <c r="L131" s="189"/>
      <c r="M131" s="190"/>
      <c r="N131" s="191"/>
      <c r="O131" s="191"/>
      <c r="P131" s="191"/>
      <c r="Q131" s="191"/>
      <c r="R131" s="191"/>
      <c r="S131" s="191"/>
      <c r="T131" s="192"/>
      <c r="AT131" s="193" t="s">
        <v>166</v>
      </c>
      <c r="AU131" s="193" t="s">
        <v>83</v>
      </c>
      <c r="AV131" s="12" t="s">
        <v>85</v>
      </c>
      <c r="AW131" s="12" t="s">
        <v>37</v>
      </c>
      <c r="AX131" s="12" t="s">
        <v>83</v>
      </c>
      <c r="AY131" s="193" t="s">
        <v>162</v>
      </c>
    </row>
    <row r="132" spans="1:65" s="2" customFormat="1" ht="16.5" customHeight="1">
      <c r="A132" s="34"/>
      <c r="B132" s="35"/>
      <c r="C132" s="211" t="s">
        <v>222</v>
      </c>
      <c r="D132" s="211" t="s">
        <v>278</v>
      </c>
      <c r="E132" s="212" t="s">
        <v>665</v>
      </c>
      <c r="F132" s="213" t="s">
        <v>666</v>
      </c>
      <c r="G132" s="214" t="s">
        <v>202</v>
      </c>
      <c r="H132" s="215">
        <v>4.008</v>
      </c>
      <c r="I132" s="216"/>
      <c r="J132" s="217">
        <f>ROUND(I132*H132,2)</f>
        <v>0</v>
      </c>
      <c r="K132" s="218"/>
      <c r="L132" s="39"/>
      <c r="M132" s="219" t="s">
        <v>35</v>
      </c>
      <c r="N132" s="220" t="s">
        <v>47</v>
      </c>
      <c r="O132" s="64"/>
      <c r="P132" s="174">
        <f>O132*H132</f>
        <v>0</v>
      </c>
      <c r="Q132" s="174">
        <v>0</v>
      </c>
      <c r="R132" s="174">
        <f>Q132*H132</f>
        <v>0</v>
      </c>
      <c r="S132" s="174">
        <v>0</v>
      </c>
      <c r="T132" s="175">
        <f>S132*H132</f>
        <v>0</v>
      </c>
      <c r="U132" s="34"/>
      <c r="V132" s="34"/>
      <c r="W132" s="34"/>
      <c r="X132" s="34"/>
      <c r="Y132" s="34"/>
      <c r="Z132" s="34"/>
      <c r="AA132" s="34"/>
      <c r="AB132" s="34"/>
      <c r="AC132" s="34"/>
      <c r="AD132" s="34"/>
      <c r="AE132" s="34"/>
      <c r="AR132" s="176" t="s">
        <v>555</v>
      </c>
      <c r="AT132" s="176" t="s">
        <v>278</v>
      </c>
      <c r="AU132" s="176" t="s">
        <v>83</v>
      </c>
      <c r="AY132" s="17" t="s">
        <v>162</v>
      </c>
      <c r="BE132" s="177">
        <f>IF(N132="základní",J132,0)</f>
        <v>0</v>
      </c>
      <c r="BF132" s="177">
        <f>IF(N132="snížená",J132,0)</f>
        <v>0</v>
      </c>
      <c r="BG132" s="177">
        <f>IF(N132="zákl. přenesená",J132,0)</f>
        <v>0</v>
      </c>
      <c r="BH132" s="177">
        <f>IF(N132="sníž. přenesená",J132,0)</f>
        <v>0</v>
      </c>
      <c r="BI132" s="177">
        <f>IF(N132="nulová",J132,0)</f>
        <v>0</v>
      </c>
      <c r="BJ132" s="17" t="s">
        <v>83</v>
      </c>
      <c r="BK132" s="177">
        <f>ROUND(I132*H132,2)</f>
        <v>0</v>
      </c>
      <c r="BL132" s="17" t="s">
        <v>555</v>
      </c>
      <c r="BM132" s="176" t="s">
        <v>946</v>
      </c>
    </row>
    <row r="133" spans="1:65" s="2" customFormat="1" ht="29.25">
      <c r="A133" s="34"/>
      <c r="B133" s="35"/>
      <c r="C133" s="36"/>
      <c r="D133" s="178" t="s">
        <v>165</v>
      </c>
      <c r="E133" s="36"/>
      <c r="F133" s="179" t="s">
        <v>668</v>
      </c>
      <c r="G133" s="36"/>
      <c r="H133" s="36"/>
      <c r="I133" s="180"/>
      <c r="J133" s="36"/>
      <c r="K133" s="36"/>
      <c r="L133" s="39"/>
      <c r="M133" s="181"/>
      <c r="N133" s="182"/>
      <c r="O133" s="64"/>
      <c r="P133" s="64"/>
      <c r="Q133" s="64"/>
      <c r="R133" s="64"/>
      <c r="S133" s="64"/>
      <c r="T133" s="65"/>
      <c r="U133" s="34"/>
      <c r="V133" s="34"/>
      <c r="W133" s="34"/>
      <c r="X133" s="34"/>
      <c r="Y133" s="34"/>
      <c r="Z133" s="34"/>
      <c r="AA133" s="34"/>
      <c r="AB133" s="34"/>
      <c r="AC133" s="34"/>
      <c r="AD133" s="34"/>
      <c r="AE133" s="34"/>
      <c r="AT133" s="17" t="s">
        <v>165</v>
      </c>
      <c r="AU133" s="17" t="s">
        <v>83</v>
      </c>
    </row>
    <row r="134" spans="1:65" s="2" customFormat="1" ht="19.5">
      <c r="A134" s="34"/>
      <c r="B134" s="35"/>
      <c r="C134" s="36"/>
      <c r="D134" s="178" t="s">
        <v>219</v>
      </c>
      <c r="E134" s="36"/>
      <c r="F134" s="194" t="s">
        <v>669</v>
      </c>
      <c r="G134" s="36"/>
      <c r="H134" s="36"/>
      <c r="I134" s="180"/>
      <c r="J134" s="36"/>
      <c r="K134" s="36"/>
      <c r="L134" s="39"/>
      <c r="M134" s="181"/>
      <c r="N134" s="182"/>
      <c r="O134" s="64"/>
      <c r="P134" s="64"/>
      <c r="Q134" s="64"/>
      <c r="R134" s="64"/>
      <c r="S134" s="64"/>
      <c r="T134" s="65"/>
      <c r="U134" s="34"/>
      <c r="V134" s="34"/>
      <c r="W134" s="34"/>
      <c r="X134" s="34"/>
      <c r="Y134" s="34"/>
      <c r="Z134" s="34"/>
      <c r="AA134" s="34"/>
      <c r="AB134" s="34"/>
      <c r="AC134" s="34"/>
      <c r="AD134" s="34"/>
      <c r="AE134" s="34"/>
      <c r="AT134" s="17" t="s">
        <v>219</v>
      </c>
      <c r="AU134" s="17" t="s">
        <v>83</v>
      </c>
    </row>
    <row r="135" spans="1:65" s="12" customFormat="1" ht="11.25">
      <c r="B135" s="183"/>
      <c r="C135" s="184"/>
      <c r="D135" s="178" t="s">
        <v>166</v>
      </c>
      <c r="E135" s="185" t="s">
        <v>35</v>
      </c>
      <c r="F135" s="186" t="s">
        <v>945</v>
      </c>
      <c r="G135" s="184"/>
      <c r="H135" s="187">
        <v>4.008</v>
      </c>
      <c r="I135" s="188"/>
      <c r="J135" s="184"/>
      <c r="K135" s="184"/>
      <c r="L135" s="189"/>
      <c r="M135" s="232"/>
      <c r="N135" s="233"/>
      <c r="O135" s="233"/>
      <c r="P135" s="233"/>
      <c r="Q135" s="233"/>
      <c r="R135" s="233"/>
      <c r="S135" s="233"/>
      <c r="T135" s="234"/>
      <c r="AT135" s="193" t="s">
        <v>166</v>
      </c>
      <c r="AU135" s="193" t="s">
        <v>83</v>
      </c>
      <c r="AV135" s="12" t="s">
        <v>85</v>
      </c>
      <c r="AW135" s="12" t="s">
        <v>37</v>
      </c>
      <c r="AX135" s="12" t="s">
        <v>83</v>
      </c>
      <c r="AY135" s="193" t="s">
        <v>162</v>
      </c>
    </row>
    <row r="136" spans="1:65" s="2" customFormat="1" ht="6.95" customHeight="1">
      <c r="A136" s="34"/>
      <c r="B136" s="47"/>
      <c r="C136" s="48"/>
      <c r="D136" s="48"/>
      <c r="E136" s="48"/>
      <c r="F136" s="48"/>
      <c r="G136" s="48"/>
      <c r="H136" s="48"/>
      <c r="I136" s="48"/>
      <c r="J136" s="48"/>
      <c r="K136" s="48"/>
      <c r="L136" s="39"/>
      <c r="M136" s="34"/>
      <c r="O136" s="34"/>
      <c r="P136" s="34"/>
      <c r="Q136" s="34"/>
      <c r="R136" s="34"/>
      <c r="S136" s="34"/>
      <c r="T136" s="34"/>
      <c r="U136" s="34"/>
      <c r="V136" s="34"/>
      <c r="W136" s="34"/>
      <c r="X136" s="34"/>
      <c r="Y136" s="34"/>
      <c r="Z136" s="34"/>
      <c r="AA136" s="34"/>
      <c r="AB136" s="34"/>
      <c r="AC136" s="34"/>
      <c r="AD136" s="34"/>
      <c r="AE136" s="34"/>
    </row>
  </sheetData>
  <sheetProtection algorithmName="SHA-512" hashValue="UjJWSiscLZOb93RRfDJ2DaiVP/ME92x38VHggqzDxkPqyYgpffzT+XdRmlz09+2FZPUF99sBI5Ev+imtFO/QGA==" saltValue="IJlZV/MC3jh8ZxtHJwMMZijX/u2GIlGG2yeDWa8SXyX9syOowm8EJF/dQpt0C63Vl2c8lzCsYHnvqj2vKXsc3Q==" spinCount="100000" sheet="1" objects="1" scenarios="1" formatColumns="0" formatRows="0" autoFilter="0"/>
  <autoFilter ref="C87:K13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125</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862</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947</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ROUND((SUM(BE88:BE135)),  2)</f>
        <v>0</v>
      </c>
      <c r="G35" s="34"/>
      <c r="H35" s="34"/>
      <c r="I35" s="124">
        <v>0.21</v>
      </c>
      <c r="J35" s="123">
        <f>ROUND(((SUM(BE88:BE135))*I35),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ROUND((SUM(BF88:BF135)),  2)</f>
        <v>0</v>
      </c>
      <c r="G36" s="34"/>
      <c r="H36" s="34"/>
      <c r="I36" s="124">
        <v>0.15</v>
      </c>
      <c r="J36" s="123">
        <f>ROUND(((SUM(BF88:BF135))*I36),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ROUND((SUM(BG88:BG135)),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ROUND((SUM(BH88:BH135)),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ROUND((SUM(BI88:BI135)),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862</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4.5 - P1643 v km 64,330 - následné podbití</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140</v>
      </c>
    </row>
    <row r="64" spans="1:47" s="9" customFormat="1" ht="24.95" customHeight="1">
      <c r="B64" s="140"/>
      <c r="C64" s="141"/>
      <c r="D64" s="142" t="s">
        <v>141</v>
      </c>
      <c r="E64" s="143"/>
      <c r="F64" s="143"/>
      <c r="G64" s="143"/>
      <c r="H64" s="143"/>
      <c r="I64" s="143"/>
      <c r="J64" s="144">
        <f>J100</f>
        <v>0</v>
      </c>
      <c r="K64" s="141"/>
      <c r="L64" s="145"/>
    </row>
    <row r="65" spans="1:31" s="10" customFormat="1" ht="19.899999999999999" customHeight="1">
      <c r="B65" s="146"/>
      <c r="C65" s="97"/>
      <c r="D65" s="147" t="s">
        <v>142</v>
      </c>
      <c r="E65" s="148"/>
      <c r="F65" s="148"/>
      <c r="G65" s="148"/>
      <c r="H65" s="148"/>
      <c r="I65" s="148"/>
      <c r="J65" s="149">
        <f>J101</f>
        <v>0</v>
      </c>
      <c r="K65" s="97"/>
      <c r="L65" s="150"/>
    </row>
    <row r="66" spans="1:31" s="9" customFormat="1" ht="24.95" customHeight="1">
      <c r="B66" s="140"/>
      <c r="C66" s="141"/>
      <c r="D66" s="142" t="s">
        <v>143</v>
      </c>
      <c r="E66" s="143"/>
      <c r="F66" s="143"/>
      <c r="G66" s="143"/>
      <c r="H66" s="143"/>
      <c r="I66" s="143"/>
      <c r="J66" s="144">
        <f>J123</f>
        <v>0</v>
      </c>
      <c r="K66" s="141"/>
      <c r="L66" s="145"/>
    </row>
    <row r="67" spans="1:31" s="2" customFormat="1" ht="21.75"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72" t="str">
        <f>E7</f>
        <v>Oprava trati v úseku N. Pec - H. Planá</v>
      </c>
      <c r="F76" s="373"/>
      <c r="G76" s="373"/>
      <c r="H76" s="373"/>
      <c r="I76" s="36"/>
      <c r="J76" s="36"/>
      <c r="K76" s="36"/>
      <c r="L76" s="113"/>
      <c r="S76" s="34"/>
      <c r="T76" s="34"/>
      <c r="U76" s="34"/>
      <c r="V76" s="34"/>
      <c r="W76" s="34"/>
      <c r="X76" s="34"/>
      <c r="Y76" s="34"/>
      <c r="Z76" s="34"/>
      <c r="AA76" s="34"/>
      <c r="AB76" s="34"/>
      <c r="AC76" s="34"/>
      <c r="AD76" s="34"/>
      <c r="AE76" s="34"/>
    </row>
    <row r="77" spans="1:31" s="1" customFormat="1" ht="12" customHeight="1">
      <c r="B77" s="21"/>
      <c r="C77" s="29" t="s">
        <v>133</v>
      </c>
      <c r="D77" s="22"/>
      <c r="E77" s="22"/>
      <c r="F77" s="22"/>
      <c r="G77" s="22"/>
      <c r="H77" s="22"/>
      <c r="I77" s="22"/>
      <c r="J77" s="22"/>
      <c r="K77" s="22"/>
      <c r="L77" s="20"/>
    </row>
    <row r="78" spans="1:31" s="2" customFormat="1" ht="16.5" customHeight="1">
      <c r="A78" s="34"/>
      <c r="B78" s="35"/>
      <c r="C78" s="36"/>
      <c r="D78" s="36"/>
      <c r="E78" s="372" t="s">
        <v>862</v>
      </c>
      <c r="F78" s="374"/>
      <c r="G78" s="374"/>
      <c r="H78" s="374"/>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326" t="str">
        <f>E11</f>
        <v>SO 4.5 - P1643 v km 64,330 - následné podbití</v>
      </c>
      <c r="F80" s="374"/>
      <c r="G80" s="374"/>
      <c r="H80" s="374"/>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22</v>
      </c>
      <c r="D82" s="36"/>
      <c r="E82" s="36"/>
      <c r="F82" s="27" t="str">
        <f>F14</f>
        <v>trať 194 dle JŘ, TÚ H. Planá - Nová Pec</v>
      </c>
      <c r="G82" s="36"/>
      <c r="H82" s="36"/>
      <c r="I82" s="29" t="s">
        <v>24</v>
      </c>
      <c r="J82" s="59" t="str">
        <f>IF(J14="","",J14)</f>
        <v>20. 6. 2023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145</v>
      </c>
      <c r="D87" s="154" t="s">
        <v>61</v>
      </c>
      <c r="E87" s="154" t="s">
        <v>57</v>
      </c>
      <c r="F87" s="154" t="s">
        <v>58</v>
      </c>
      <c r="G87" s="154" t="s">
        <v>146</v>
      </c>
      <c r="H87" s="154" t="s">
        <v>147</v>
      </c>
      <c r="I87" s="154" t="s">
        <v>148</v>
      </c>
      <c r="J87" s="155" t="s">
        <v>139</v>
      </c>
      <c r="K87" s="156" t="s">
        <v>149</v>
      </c>
      <c r="L87" s="157"/>
      <c r="M87" s="68" t="s">
        <v>35</v>
      </c>
      <c r="N87" s="69" t="s">
        <v>46</v>
      </c>
      <c r="O87" s="69" t="s">
        <v>150</v>
      </c>
      <c r="P87" s="69" t="s">
        <v>151</v>
      </c>
      <c r="Q87" s="69" t="s">
        <v>152</v>
      </c>
      <c r="R87" s="69" t="s">
        <v>153</v>
      </c>
      <c r="S87" s="69" t="s">
        <v>154</v>
      </c>
      <c r="T87" s="70" t="s">
        <v>155</v>
      </c>
      <c r="U87" s="151"/>
      <c r="V87" s="151"/>
      <c r="W87" s="151"/>
      <c r="X87" s="151"/>
      <c r="Y87" s="151"/>
      <c r="Z87" s="151"/>
      <c r="AA87" s="151"/>
      <c r="AB87" s="151"/>
      <c r="AC87" s="151"/>
      <c r="AD87" s="151"/>
      <c r="AE87" s="151"/>
    </row>
    <row r="88" spans="1:65" s="2" customFormat="1" ht="22.9" customHeight="1">
      <c r="A88" s="34"/>
      <c r="B88" s="35"/>
      <c r="C88" s="75" t="s">
        <v>156</v>
      </c>
      <c r="D88" s="36"/>
      <c r="E88" s="36"/>
      <c r="F88" s="36"/>
      <c r="G88" s="36"/>
      <c r="H88" s="36"/>
      <c r="I88" s="36"/>
      <c r="J88" s="158">
        <f>BK88</f>
        <v>0</v>
      </c>
      <c r="K88" s="36"/>
      <c r="L88" s="39"/>
      <c r="M88" s="71"/>
      <c r="N88" s="159"/>
      <c r="O88" s="72"/>
      <c r="P88" s="160">
        <f>P89+SUM(P90:P100)+P123</f>
        <v>0</v>
      </c>
      <c r="Q88" s="72"/>
      <c r="R88" s="160">
        <f>R89+SUM(R90:R100)+R123</f>
        <v>2.875</v>
      </c>
      <c r="S88" s="72"/>
      <c r="T88" s="161">
        <f>T89+SUM(T90:T100)+T123</f>
        <v>0</v>
      </c>
      <c r="U88" s="34"/>
      <c r="V88" s="34"/>
      <c r="W88" s="34"/>
      <c r="X88" s="34"/>
      <c r="Y88" s="34"/>
      <c r="Z88" s="34"/>
      <c r="AA88" s="34"/>
      <c r="AB88" s="34"/>
      <c r="AC88" s="34"/>
      <c r="AD88" s="34"/>
      <c r="AE88" s="34"/>
      <c r="AT88" s="17" t="s">
        <v>75</v>
      </c>
      <c r="AU88" s="17" t="s">
        <v>140</v>
      </c>
      <c r="BK88" s="162">
        <f>BK89+SUM(BK90:BK100)+BK123</f>
        <v>0</v>
      </c>
    </row>
    <row r="89" spans="1:65" s="2" customFormat="1" ht="16.5" customHeight="1">
      <c r="A89" s="34"/>
      <c r="B89" s="35"/>
      <c r="C89" s="163" t="s">
        <v>83</v>
      </c>
      <c r="D89" s="163" t="s">
        <v>157</v>
      </c>
      <c r="E89" s="164" t="s">
        <v>200</v>
      </c>
      <c r="F89" s="165" t="s">
        <v>201</v>
      </c>
      <c r="G89" s="166" t="s">
        <v>202</v>
      </c>
      <c r="H89" s="167">
        <v>1.5680000000000001</v>
      </c>
      <c r="I89" s="168"/>
      <c r="J89" s="169">
        <f>ROUND(I89*H89,2)</f>
        <v>0</v>
      </c>
      <c r="K89" s="170"/>
      <c r="L89" s="171"/>
      <c r="M89" s="172" t="s">
        <v>35</v>
      </c>
      <c r="N89" s="173" t="s">
        <v>47</v>
      </c>
      <c r="O89" s="64"/>
      <c r="P89" s="174">
        <f>O89*H89</f>
        <v>0</v>
      </c>
      <c r="Q89" s="174">
        <v>1</v>
      </c>
      <c r="R89" s="174">
        <f>Q89*H89</f>
        <v>1.5680000000000001</v>
      </c>
      <c r="S89" s="174">
        <v>0</v>
      </c>
      <c r="T89" s="175">
        <f>S89*H89</f>
        <v>0</v>
      </c>
      <c r="U89" s="34"/>
      <c r="V89" s="34"/>
      <c r="W89" s="34"/>
      <c r="X89" s="34"/>
      <c r="Y89" s="34"/>
      <c r="Z89" s="34"/>
      <c r="AA89" s="34"/>
      <c r="AB89" s="34"/>
      <c r="AC89" s="34"/>
      <c r="AD89" s="34"/>
      <c r="AE89" s="34"/>
      <c r="AR89" s="176" t="s">
        <v>161</v>
      </c>
      <c r="AT89" s="176" t="s">
        <v>157</v>
      </c>
      <c r="AU89" s="176" t="s">
        <v>76</v>
      </c>
      <c r="AY89" s="17" t="s">
        <v>162</v>
      </c>
      <c r="BE89" s="177">
        <f>IF(N89="základní",J89,0)</f>
        <v>0</v>
      </c>
      <c r="BF89" s="177">
        <f>IF(N89="snížená",J89,0)</f>
        <v>0</v>
      </c>
      <c r="BG89" s="177">
        <f>IF(N89="zákl. přenesená",J89,0)</f>
        <v>0</v>
      </c>
      <c r="BH89" s="177">
        <f>IF(N89="sníž. přenesená",J89,0)</f>
        <v>0</v>
      </c>
      <c r="BI89" s="177">
        <f>IF(N89="nulová",J89,0)</f>
        <v>0</v>
      </c>
      <c r="BJ89" s="17" t="s">
        <v>83</v>
      </c>
      <c r="BK89" s="177">
        <f>ROUND(I89*H89,2)</f>
        <v>0</v>
      </c>
      <c r="BL89" s="17" t="s">
        <v>163</v>
      </c>
      <c r="BM89" s="176" t="s">
        <v>948</v>
      </c>
    </row>
    <row r="90" spans="1:65" s="2" customFormat="1" ht="11.25">
      <c r="A90" s="34"/>
      <c r="B90" s="35"/>
      <c r="C90" s="36"/>
      <c r="D90" s="178" t="s">
        <v>165</v>
      </c>
      <c r="E90" s="36"/>
      <c r="F90" s="179" t="s">
        <v>201</v>
      </c>
      <c r="G90" s="36"/>
      <c r="H90" s="36"/>
      <c r="I90" s="180"/>
      <c r="J90" s="36"/>
      <c r="K90" s="36"/>
      <c r="L90" s="39"/>
      <c r="M90" s="181"/>
      <c r="N90" s="182"/>
      <c r="O90" s="64"/>
      <c r="P90" s="64"/>
      <c r="Q90" s="64"/>
      <c r="R90" s="64"/>
      <c r="S90" s="64"/>
      <c r="T90" s="65"/>
      <c r="U90" s="34"/>
      <c r="V90" s="34"/>
      <c r="W90" s="34"/>
      <c r="X90" s="34"/>
      <c r="Y90" s="34"/>
      <c r="Z90" s="34"/>
      <c r="AA90" s="34"/>
      <c r="AB90" s="34"/>
      <c r="AC90" s="34"/>
      <c r="AD90" s="34"/>
      <c r="AE90" s="34"/>
      <c r="AT90" s="17" t="s">
        <v>165</v>
      </c>
      <c r="AU90" s="17" t="s">
        <v>76</v>
      </c>
    </row>
    <row r="91" spans="1:65" s="2" customFormat="1" ht="39">
      <c r="A91" s="34"/>
      <c r="B91" s="35"/>
      <c r="C91" s="36"/>
      <c r="D91" s="178" t="s">
        <v>219</v>
      </c>
      <c r="E91" s="36"/>
      <c r="F91" s="194" t="s">
        <v>883</v>
      </c>
      <c r="G91" s="36"/>
      <c r="H91" s="36"/>
      <c r="I91" s="180"/>
      <c r="J91" s="36"/>
      <c r="K91" s="36"/>
      <c r="L91" s="39"/>
      <c r="M91" s="181"/>
      <c r="N91" s="182"/>
      <c r="O91" s="64"/>
      <c r="P91" s="64"/>
      <c r="Q91" s="64"/>
      <c r="R91" s="64"/>
      <c r="S91" s="64"/>
      <c r="T91" s="65"/>
      <c r="U91" s="34"/>
      <c r="V91" s="34"/>
      <c r="W91" s="34"/>
      <c r="X91" s="34"/>
      <c r="Y91" s="34"/>
      <c r="Z91" s="34"/>
      <c r="AA91" s="34"/>
      <c r="AB91" s="34"/>
      <c r="AC91" s="34"/>
      <c r="AD91" s="34"/>
      <c r="AE91" s="34"/>
      <c r="AT91" s="17" t="s">
        <v>219</v>
      </c>
      <c r="AU91" s="17" t="s">
        <v>76</v>
      </c>
    </row>
    <row r="92" spans="1:65" s="12" customFormat="1" ht="11.25">
      <c r="B92" s="183"/>
      <c r="C92" s="184"/>
      <c r="D92" s="178" t="s">
        <v>166</v>
      </c>
      <c r="E92" s="185" t="s">
        <v>35</v>
      </c>
      <c r="F92" s="186" t="s">
        <v>949</v>
      </c>
      <c r="G92" s="184"/>
      <c r="H92" s="187">
        <v>1.5680000000000001</v>
      </c>
      <c r="I92" s="188"/>
      <c r="J92" s="184"/>
      <c r="K92" s="184"/>
      <c r="L92" s="189"/>
      <c r="M92" s="190"/>
      <c r="N92" s="191"/>
      <c r="O92" s="191"/>
      <c r="P92" s="191"/>
      <c r="Q92" s="191"/>
      <c r="R92" s="191"/>
      <c r="S92" s="191"/>
      <c r="T92" s="192"/>
      <c r="AT92" s="193" t="s">
        <v>166</v>
      </c>
      <c r="AU92" s="193" t="s">
        <v>76</v>
      </c>
      <c r="AV92" s="12" t="s">
        <v>85</v>
      </c>
      <c r="AW92" s="12" t="s">
        <v>37</v>
      </c>
      <c r="AX92" s="12" t="s">
        <v>83</v>
      </c>
      <c r="AY92" s="193" t="s">
        <v>162</v>
      </c>
    </row>
    <row r="93" spans="1:65" s="2" customFormat="1" ht="16.5" customHeight="1">
      <c r="A93" s="34"/>
      <c r="B93" s="35"/>
      <c r="C93" s="163" t="s">
        <v>85</v>
      </c>
      <c r="D93" s="163" t="s">
        <v>157</v>
      </c>
      <c r="E93" s="164" t="s">
        <v>206</v>
      </c>
      <c r="F93" s="165" t="s">
        <v>207</v>
      </c>
      <c r="G93" s="166" t="s">
        <v>202</v>
      </c>
      <c r="H93" s="167">
        <v>1.3069999999999999</v>
      </c>
      <c r="I93" s="168"/>
      <c r="J93" s="169">
        <f>ROUND(I93*H93,2)</f>
        <v>0</v>
      </c>
      <c r="K93" s="170"/>
      <c r="L93" s="171"/>
      <c r="M93" s="172" t="s">
        <v>35</v>
      </c>
      <c r="N93" s="173" t="s">
        <v>47</v>
      </c>
      <c r="O93" s="64"/>
      <c r="P93" s="174">
        <f>O93*H93</f>
        <v>0</v>
      </c>
      <c r="Q93" s="174">
        <v>1</v>
      </c>
      <c r="R93" s="174">
        <f>Q93*H93</f>
        <v>1.3069999999999999</v>
      </c>
      <c r="S93" s="174">
        <v>0</v>
      </c>
      <c r="T93" s="175">
        <f>S93*H93</f>
        <v>0</v>
      </c>
      <c r="U93" s="34"/>
      <c r="V93" s="34"/>
      <c r="W93" s="34"/>
      <c r="X93" s="34"/>
      <c r="Y93" s="34"/>
      <c r="Z93" s="34"/>
      <c r="AA93" s="34"/>
      <c r="AB93" s="34"/>
      <c r="AC93" s="34"/>
      <c r="AD93" s="34"/>
      <c r="AE93" s="34"/>
      <c r="AR93" s="176" t="s">
        <v>161</v>
      </c>
      <c r="AT93" s="176" t="s">
        <v>157</v>
      </c>
      <c r="AU93" s="176" t="s">
        <v>76</v>
      </c>
      <c r="AY93" s="17" t="s">
        <v>162</v>
      </c>
      <c r="BE93" s="177">
        <f>IF(N93="základní",J93,0)</f>
        <v>0</v>
      </c>
      <c r="BF93" s="177">
        <f>IF(N93="snížená",J93,0)</f>
        <v>0</v>
      </c>
      <c r="BG93" s="177">
        <f>IF(N93="zákl. přenesená",J93,0)</f>
        <v>0</v>
      </c>
      <c r="BH93" s="177">
        <f>IF(N93="sníž. přenesená",J93,0)</f>
        <v>0</v>
      </c>
      <c r="BI93" s="177">
        <f>IF(N93="nulová",J93,0)</f>
        <v>0</v>
      </c>
      <c r="BJ93" s="17" t="s">
        <v>83</v>
      </c>
      <c r="BK93" s="177">
        <f>ROUND(I93*H93,2)</f>
        <v>0</v>
      </c>
      <c r="BL93" s="17" t="s">
        <v>163</v>
      </c>
      <c r="BM93" s="176" t="s">
        <v>950</v>
      </c>
    </row>
    <row r="94" spans="1:65" s="2" customFormat="1" ht="11.25">
      <c r="A94" s="34"/>
      <c r="B94" s="35"/>
      <c r="C94" s="36"/>
      <c r="D94" s="178" t="s">
        <v>165</v>
      </c>
      <c r="E94" s="36"/>
      <c r="F94" s="179" t="s">
        <v>207</v>
      </c>
      <c r="G94" s="36"/>
      <c r="H94" s="36"/>
      <c r="I94" s="180"/>
      <c r="J94" s="36"/>
      <c r="K94" s="36"/>
      <c r="L94" s="39"/>
      <c r="M94" s="181"/>
      <c r="N94" s="182"/>
      <c r="O94" s="64"/>
      <c r="P94" s="64"/>
      <c r="Q94" s="64"/>
      <c r="R94" s="64"/>
      <c r="S94" s="64"/>
      <c r="T94" s="65"/>
      <c r="U94" s="34"/>
      <c r="V94" s="34"/>
      <c r="W94" s="34"/>
      <c r="X94" s="34"/>
      <c r="Y94" s="34"/>
      <c r="Z94" s="34"/>
      <c r="AA94" s="34"/>
      <c r="AB94" s="34"/>
      <c r="AC94" s="34"/>
      <c r="AD94" s="34"/>
      <c r="AE94" s="34"/>
      <c r="AT94" s="17" t="s">
        <v>165</v>
      </c>
      <c r="AU94" s="17" t="s">
        <v>76</v>
      </c>
    </row>
    <row r="95" spans="1:65" s="2" customFormat="1" ht="39">
      <c r="A95" s="34"/>
      <c r="B95" s="35"/>
      <c r="C95" s="36"/>
      <c r="D95" s="178" t="s">
        <v>219</v>
      </c>
      <c r="E95" s="36"/>
      <c r="F95" s="194" t="s">
        <v>883</v>
      </c>
      <c r="G95" s="36"/>
      <c r="H95" s="36"/>
      <c r="I95" s="180"/>
      <c r="J95" s="36"/>
      <c r="K95" s="36"/>
      <c r="L95" s="39"/>
      <c r="M95" s="181"/>
      <c r="N95" s="182"/>
      <c r="O95" s="64"/>
      <c r="P95" s="64"/>
      <c r="Q95" s="64"/>
      <c r="R95" s="64"/>
      <c r="S95" s="64"/>
      <c r="T95" s="65"/>
      <c r="U95" s="34"/>
      <c r="V95" s="34"/>
      <c r="W95" s="34"/>
      <c r="X95" s="34"/>
      <c r="Y95" s="34"/>
      <c r="Z95" s="34"/>
      <c r="AA95" s="34"/>
      <c r="AB95" s="34"/>
      <c r="AC95" s="34"/>
      <c r="AD95" s="34"/>
      <c r="AE95" s="34"/>
      <c r="AT95" s="17" t="s">
        <v>219</v>
      </c>
      <c r="AU95" s="17" t="s">
        <v>76</v>
      </c>
    </row>
    <row r="96" spans="1:65" s="12" customFormat="1" ht="11.25">
      <c r="B96" s="183"/>
      <c r="C96" s="184"/>
      <c r="D96" s="178" t="s">
        <v>166</v>
      </c>
      <c r="E96" s="185" t="s">
        <v>35</v>
      </c>
      <c r="F96" s="186" t="s">
        <v>951</v>
      </c>
      <c r="G96" s="184"/>
      <c r="H96" s="187">
        <v>1.3069999999999999</v>
      </c>
      <c r="I96" s="188"/>
      <c r="J96" s="184"/>
      <c r="K96" s="184"/>
      <c r="L96" s="189"/>
      <c r="M96" s="190"/>
      <c r="N96" s="191"/>
      <c r="O96" s="191"/>
      <c r="P96" s="191"/>
      <c r="Q96" s="191"/>
      <c r="R96" s="191"/>
      <c r="S96" s="191"/>
      <c r="T96" s="192"/>
      <c r="AT96" s="193" t="s">
        <v>166</v>
      </c>
      <c r="AU96" s="193" t="s">
        <v>76</v>
      </c>
      <c r="AV96" s="12" t="s">
        <v>85</v>
      </c>
      <c r="AW96" s="12" t="s">
        <v>37</v>
      </c>
      <c r="AX96" s="12" t="s">
        <v>83</v>
      </c>
      <c r="AY96" s="193" t="s">
        <v>162</v>
      </c>
    </row>
    <row r="97" spans="1:65" s="2" customFormat="1" ht="16.5" customHeight="1">
      <c r="A97" s="34"/>
      <c r="B97" s="35"/>
      <c r="C97" s="163" t="s">
        <v>172</v>
      </c>
      <c r="D97" s="163" t="s">
        <v>157</v>
      </c>
      <c r="E97" s="164" t="s">
        <v>211</v>
      </c>
      <c r="F97" s="165" t="s">
        <v>212</v>
      </c>
      <c r="G97" s="166" t="s">
        <v>213</v>
      </c>
      <c r="H97" s="167">
        <v>5</v>
      </c>
      <c r="I97" s="168"/>
      <c r="J97" s="169">
        <f>ROUND(I97*H97,2)</f>
        <v>0</v>
      </c>
      <c r="K97" s="170"/>
      <c r="L97" s="171"/>
      <c r="M97" s="172" t="s">
        <v>35</v>
      </c>
      <c r="N97" s="173" t="s">
        <v>47</v>
      </c>
      <c r="O97" s="64"/>
      <c r="P97" s="174">
        <f>O97*H97</f>
        <v>0</v>
      </c>
      <c r="Q97" s="174">
        <v>0</v>
      </c>
      <c r="R97" s="174">
        <f>Q97*H97</f>
        <v>0</v>
      </c>
      <c r="S97" s="174">
        <v>0</v>
      </c>
      <c r="T97" s="175">
        <f>S97*H97</f>
        <v>0</v>
      </c>
      <c r="U97" s="34"/>
      <c r="V97" s="34"/>
      <c r="W97" s="34"/>
      <c r="X97" s="34"/>
      <c r="Y97" s="34"/>
      <c r="Z97" s="34"/>
      <c r="AA97" s="34"/>
      <c r="AB97" s="34"/>
      <c r="AC97" s="34"/>
      <c r="AD97" s="34"/>
      <c r="AE97" s="34"/>
      <c r="AR97" s="176" t="s">
        <v>161</v>
      </c>
      <c r="AT97" s="176" t="s">
        <v>157</v>
      </c>
      <c r="AU97" s="176" t="s">
        <v>76</v>
      </c>
      <c r="AY97" s="17" t="s">
        <v>162</v>
      </c>
      <c r="BE97" s="177">
        <f>IF(N97="základní",J97,0)</f>
        <v>0</v>
      </c>
      <c r="BF97" s="177">
        <f>IF(N97="snížená",J97,0)</f>
        <v>0</v>
      </c>
      <c r="BG97" s="177">
        <f>IF(N97="zákl. přenesená",J97,0)</f>
        <v>0</v>
      </c>
      <c r="BH97" s="177">
        <f>IF(N97="sníž. přenesená",J97,0)</f>
        <v>0</v>
      </c>
      <c r="BI97" s="177">
        <f>IF(N97="nulová",J97,0)</f>
        <v>0</v>
      </c>
      <c r="BJ97" s="17" t="s">
        <v>83</v>
      </c>
      <c r="BK97" s="177">
        <f>ROUND(I97*H97,2)</f>
        <v>0</v>
      </c>
      <c r="BL97" s="17" t="s">
        <v>163</v>
      </c>
      <c r="BM97" s="176" t="s">
        <v>952</v>
      </c>
    </row>
    <row r="98" spans="1:65" s="2" customFormat="1" ht="11.25">
      <c r="A98" s="34"/>
      <c r="B98" s="35"/>
      <c r="C98" s="36"/>
      <c r="D98" s="178" t="s">
        <v>165</v>
      </c>
      <c r="E98" s="36"/>
      <c r="F98" s="179" t="s">
        <v>212</v>
      </c>
      <c r="G98" s="36"/>
      <c r="H98" s="36"/>
      <c r="I98" s="180"/>
      <c r="J98" s="36"/>
      <c r="K98" s="36"/>
      <c r="L98" s="39"/>
      <c r="M98" s="181"/>
      <c r="N98" s="182"/>
      <c r="O98" s="64"/>
      <c r="P98" s="64"/>
      <c r="Q98" s="64"/>
      <c r="R98" s="64"/>
      <c r="S98" s="64"/>
      <c r="T98" s="65"/>
      <c r="U98" s="34"/>
      <c r="V98" s="34"/>
      <c r="W98" s="34"/>
      <c r="X98" s="34"/>
      <c r="Y98" s="34"/>
      <c r="Z98" s="34"/>
      <c r="AA98" s="34"/>
      <c r="AB98" s="34"/>
      <c r="AC98" s="34"/>
      <c r="AD98" s="34"/>
      <c r="AE98" s="34"/>
      <c r="AT98" s="17" t="s">
        <v>165</v>
      </c>
      <c r="AU98" s="17" t="s">
        <v>76</v>
      </c>
    </row>
    <row r="99" spans="1:65" s="12" customFormat="1" ht="11.25">
      <c r="B99" s="183"/>
      <c r="C99" s="184"/>
      <c r="D99" s="178" t="s">
        <v>166</v>
      </c>
      <c r="E99" s="185" t="s">
        <v>35</v>
      </c>
      <c r="F99" s="186" t="s">
        <v>583</v>
      </c>
      <c r="G99" s="184"/>
      <c r="H99" s="187">
        <v>5</v>
      </c>
      <c r="I99" s="188"/>
      <c r="J99" s="184"/>
      <c r="K99" s="184"/>
      <c r="L99" s="189"/>
      <c r="M99" s="190"/>
      <c r="N99" s="191"/>
      <c r="O99" s="191"/>
      <c r="P99" s="191"/>
      <c r="Q99" s="191"/>
      <c r="R99" s="191"/>
      <c r="S99" s="191"/>
      <c r="T99" s="192"/>
      <c r="AT99" s="193" t="s">
        <v>166</v>
      </c>
      <c r="AU99" s="193" t="s">
        <v>76</v>
      </c>
      <c r="AV99" s="12" t="s">
        <v>85</v>
      </c>
      <c r="AW99" s="12" t="s">
        <v>37</v>
      </c>
      <c r="AX99" s="12" t="s">
        <v>83</v>
      </c>
      <c r="AY99" s="193" t="s">
        <v>162</v>
      </c>
    </row>
    <row r="100" spans="1:65" s="13" customFormat="1" ht="25.9" customHeight="1">
      <c r="B100" s="195"/>
      <c r="C100" s="196"/>
      <c r="D100" s="197" t="s">
        <v>75</v>
      </c>
      <c r="E100" s="198" t="s">
        <v>274</v>
      </c>
      <c r="F100" s="198" t="s">
        <v>275</v>
      </c>
      <c r="G100" s="196"/>
      <c r="H100" s="196"/>
      <c r="I100" s="199"/>
      <c r="J100" s="200">
        <f>BK100</f>
        <v>0</v>
      </c>
      <c r="K100" s="196"/>
      <c r="L100" s="201"/>
      <c r="M100" s="202"/>
      <c r="N100" s="203"/>
      <c r="O100" s="203"/>
      <c r="P100" s="204">
        <f>P101</f>
        <v>0</v>
      </c>
      <c r="Q100" s="203"/>
      <c r="R100" s="204">
        <f>R101</f>
        <v>0</v>
      </c>
      <c r="S100" s="203"/>
      <c r="T100" s="205">
        <f>T101</f>
        <v>0</v>
      </c>
      <c r="AR100" s="206" t="s">
        <v>83</v>
      </c>
      <c r="AT100" s="207" t="s">
        <v>75</v>
      </c>
      <c r="AU100" s="207" t="s">
        <v>76</v>
      </c>
      <c r="AY100" s="206" t="s">
        <v>162</v>
      </c>
      <c r="BK100" s="208">
        <f>BK101</f>
        <v>0</v>
      </c>
    </row>
    <row r="101" spans="1:65" s="13" customFormat="1" ht="22.9" customHeight="1">
      <c r="B101" s="195"/>
      <c r="C101" s="196"/>
      <c r="D101" s="197" t="s">
        <v>75</v>
      </c>
      <c r="E101" s="209" t="s">
        <v>181</v>
      </c>
      <c r="F101" s="209" t="s">
        <v>276</v>
      </c>
      <c r="G101" s="196"/>
      <c r="H101" s="196"/>
      <c r="I101" s="199"/>
      <c r="J101" s="210">
        <f>BK101</f>
        <v>0</v>
      </c>
      <c r="K101" s="196"/>
      <c r="L101" s="201"/>
      <c r="M101" s="202"/>
      <c r="N101" s="203"/>
      <c r="O101" s="203"/>
      <c r="P101" s="204">
        <f>SUM(P102:P122)</f>
        <v>0</v>
      </c>
      <c r="Q101" s="203"/>
      <c r="R101" s="204">
        <f>SUM(R102:R122)</f>
        <v>0</v>
      </c>
      <c r="S101" s="203"/>
      <c r="T101" s="205">
        <f>SUM(T102:T122)</f>
        <v>0</v>
      </c>
      <c r="AR101" s="206" t="s">
        <v>83</v>
      </c>
      <c r="AT101" s="207" t="s">
        <v>75</v>
      </c>
      <c r="AU101" s="207" t="s">
        <v>83</v>
      </c>
      <c r="AY101" s="206" t="s">
        <v>162</v>
      </c>
      <c r="BK101" s="208">
        <f>SUM(BK102:BK122)</f>
        <v>0</v>
      </c>
    </row>
    <row r="102" spans="1:65" s="2" customFormat="1" ht="16.5" customHeight="1">
      <c r="A102" s="34"/>
      <c r="B102" s="35"/>
      <c r="C102" s="211" t="s">
        <v>163</v>
      </c>
      <c r="D102" s="211" t="s">
        <v>278</v>
      </c>
      <c r="E102" s="212" t="s">
        <v>538</v>
      </c>
      <c r="F102" s="213" t="s">
        <v>539</v>
      </c>
      <c r="G102" s="214" t="s">
        <v>160</v>
      </c>
      <c r="H102" s="215">
        <v>2</v>
      </c>
      <c r="I102" s="216"/>
      <c r="J102" s="217">
        <f>ROUND(I102*H102,2)</f>
        <v>0</v>
      </c>
      <c r="K102" s="218"/>
      <c r="L102" s="39"/>
      <c r="M102" s="219" t="s">
        <v>35</v>
      </c>
      <c r="N102" s="220" t="s">
        <v>47</v>
      </c>
      <c r="O102" s="64"/>
      <c r="P102" s="174">
        <f>O102*H102</f>
        <v>0</v>
      </c>
      <c r="Q102" s="174">
        <v>0</v>
      </c>
      <c r="R102" s="174">
        <f>Q102*H102</f>
        <v>0</v>
      </c>
      <c r="S102" s="174">
        <v>0</v>
      </c>
      <c r="T102" s="175">
        <f>S102*H102</f>
        <v>0</v>
      </c>
      <c r="U102" s="34"/>
      <c r="V102" s="34"/>
      <c r="W102" s="34"/>
      <c r="X102" s="34"/>
      <c r="Y102" s="34"/>
      <c r="Z102" s="34"/>
      <c r="AA102" s="34"/>
      <c r="AB102" s="34"/>
      <c r="AC102" s="34"/>
      <c r="AD102" s="34"/>
      <c r="AE102" s="34"/>
      <c r="AR102" s="176" t="s">
        <v>163</v>
      </c>
      <c r="AT102" s="176" t="s">
        <v>278</v>
      </c>
      <c r="AU102" s="176" t="s">
        <v>85</v>
      </c>
      <c r="AY102" s="17" t="s">
        <v>162</v>
      </c>
      <c r="BE102" s="177">
        <f>IF(N102="základní",J102,0)</f>
        <v>0</v>
      </c>
      <c r="BF102" s="177">
        <f>IF(N102="snížená",J102,0)</f>
        <v>0</v>
      </c>
      <c r="BG102" s="177">
        <f>IF(N102="zákl. přenesená",J102,0)</f>
        <v>0</v>
      </c>
      <c r="BH102" s="177">
        <f>IF(N102="sníž. přenesená",J102,0)</f>
        <v>0</v>
      </c>
      <c r="BI102" s="177">
        <f>IF(N102="nulová",J102,0)</f>
        <v>0</v>
      </c>
      <c r="BJ102" s="17" t="s">
        <v>83</v>
      </c>
      <c r="BK102" s="177">
        <f>ROUND(I102*H102,2)</f>
        <v>0</v>
      </c>
      <c r="BL102" s="17" t="s">
        <v>163</v>
      </c>
      <c r="BM102" s="176" t="s">
        <v>953</v>
      </c>
    </row>
    <row r="103" spans="1:65" s="2" customFormat="1" ht="19.5">
      <c r="A103" s="34"/>
      <c r="B103" s="35"/>
      <c r="C103" s="36"/>
      <c r="D103" s="178" t="s">
        <v>165</v>
      </c>
      <c r="E103" s="36"/>
      <c r="F103" s="179" t="s">
        <v>541</v>
      </c>
      <c r="G103" s="36"/>
      <c r="H103" s="36"/>
      <c r="I103" s="180"/>
      <c r="J103" s="36"/>
      <c r="K103" s="36"/>
      <c r="L103" s="39"/>
      <c r="M103" s="181"/>
      <c r="N103" s="182"/>
      <c r="O103" s="64"/>
      <c r="P103" s="64"/>
      <c r="Q103" s="64"/>
      <c r="R103" s="64"/>
      <c r="S103" s="64"/>
      <c r="T103" s="65"/>
      <c r="U103" s="34"/>
      <c r="V103" s="34"/>
      <c r="W103" s="34"/>
      <c r="X103" s="34"/>
      <c r="Y103" s="34"/>
      <c r="Z103" s="34"/>
      <c r="AA103" s="34"/>
      <c r="AB103" s="34"/>
      <c r="AC103" s="34"/>
      <c r="AD103" s="34"/>
      <c r="AE103" s="34"/>
      <c r="AT103" s="17" t="s">
        <v>165</v>
      </c>
      <c r="AU103" s="17" t="s">
        <v>85</v>
      </c>
    </row>
    <row r="104" spans="1:65" s="12" customFormat="1" ht="11.25">
      <c r="B104" s="183"/>
      <c r="C104" s="184"/>
      <c r="D104" s="178" t="s">
        <v>166</v>
      </c>
      <c r="E104" s="185" t="s">
        <v>35</v>
      </c>
      <c r="F104" s="186" t="s">
        <v>524</v>
      </c>
      <c r="G104" s="184"/>
      <c r="H104" s="187">
        <v>2</v>
      </c>
      <c r="I104" s="188"/>
      <c r="J104" s="184"/>
      <c r="K104" s="184"/>
      <c r="L104" s="189"/>
      <c r="M104" s="190"/>
      <c r="N104" s="191"/>
      <c r="O104" s="191"/>
      <c r="P104" s="191"/>
      <c r="Q104" s="191"/>
      <c r="R104" s="191"/>
      <c r="S104" s="191"/>
      <c r="T104" s="192"/>
      <c r="AT104" s="193" t="s">
        <v>166</v>
      </c>
      <c r="AU104" s="193" t="s">
        <v>85</v>
      </c>
      <c r="AV104" s="12" t="s">
        <v>85</v>
      </c>
      <c r="AW104" s="12" t="s">
        <v>37</v>
      </c>
      <c r="AX104" s="12" t="s">
        <v>83</v>
      </c>
      <c r="AY104" s="193" t="s">
        <v>162</v>
      </c>
    </row>
    <row r="105" spans="1:65" s="2" customFormat="1" ht="16.5" customHeight="1">
      <c r="A105" s="34"/>
      <c r="B105" s="35"/>
      <c r="C105" s="211" t="s">
        <v>181</v>
      </c>
      <c r="D105" s="211" t="s">
        <v>278</v>
      </c>
      <c r="E105" s="212" t="s">
        <v>753</v>
      </c>
      <c r="F105" s="213" t="s">
        <v>754</v>
      </c>
      <c r="G105" s="214" t="s">
        <v>160</v>
      </c>
      <c r="H105" s="215">
        <v>2</v>
      </c>
      <c r="I105" s="216"/>
      <c r="J105" s="217">
        <f>ROUND(I105*H105,2)</f>
        <v>0</v>
      </c>
      <c r="K105" s="218"/>
      <c r="L105" s="39"/>
      <c r="M105" s="219" t="s">
        <v>35</v>
      </c>
      <c r="N105" s="220" t="s">
        <v>47</v>
      </c>
      <c r="O105" s="64"/>
      <c r="P105" s="174">
        <f>O105*H105</f>
        <v>0</v>
      </c>
      <c r="Q105" s="174">
        <v>0</v>
      </c>
      <c r="R105" s="174">
        <f>Q105*H105</f>
        <v>0</v>
      </c>
      <c r="S105" s="174">
        <v>0</v>
      </c>
      <c r="T105" s="175">
        <f>S105*H105</f>
        <v>0</v>
      </c>
      <c r="U105" s="34"/>
      <c r="V105" s="34"/>
      <c r="W105" s="34"/>
      <c r="X105" s="34"/>
      <c r="Y105" s="34"/>
      <c r="Z105" s="34"/>
      <c r="AA105" s="34"/>
      <c r="AB105" s="34"/>
      <c r="AC105" s="34"/>
      <c r="AD105" s="34"/>
      <c r="AE105" s="34"/>
      <c r="AR105" s="176" t="s">
        <v>163</v>
      </c>
      <c r="AT105" s="176" t="s">
        <v>278</v>
      </c>
      <c r="AU105" s="176" t="s">
        <v>85</v>
      </c>
      <c r="AY105" s="17" t="s">
        <v>162</v>
      </c>
      <c r="BE105" s="177">
        <f>IF(N105="základní",J105,0)</f>
        <v>0</v>
      </c>
      <c r="BF105" s="177">
        <f>IF(N105="snížená",J105,0)</f>
        <v>0</v>
      </c>
      <c r="BG105" s="177">
        <f>IF(N105="zákl. přenesená",J105,0)</f>
        <v>0</v>
      </c>
      <c r="BH105" s="177">
        <f>IF(N105="sníž. přenesená",J105,0)</f>
        <v>0</v>
      </c>
      <c r="BI105" s="177">
        <f>IF(N105="nulová",J105,0)</f>
        <v>0</v>
      </c>
      <c r="BJ105" s="17" t="s">
        <v>83</v>
      </c>
      <c r="BK105" s="177">
        <f>ROUND(I105*H105,2)</f>
        <v>0</v>
      </c>
      <c r="BL105" s="17" t="s">
        <v>163</v>
      </c>
      <c r="BM105" s="176" t="s">
        <v>954</v>
      </c>
    </row>
    <row r="106" spans="1:65" s="2" customFormat="1" ht="19.5">
      <c r="A106" s="34"/>
      <c r="B106" s="35"/>
      <c r="C106" s="36"/>
      <c r="D106" s="178" t="s">
        <v>165</v>
      </c>
      <c r="E106" s="36"/>
      <c r="F106" s="179" t="s">
        <v>756</v>
      </c>
      <c r="G106" s="36"/>
      <c r="H106" s="36"/>
      <c r="I106" s="180"/>
      <c r="J106" s="36"/>
      <c r="K106" s="36"/>
      <c r="L106" s="39"/>
      <c r="M106" s="181"/>
      <c r="N106" s="182"/>
      <c r="O106" s="64"/>
      <c r="P106" s="64"/>
      <c r="Q106" s="64"/>
      <c r="R106" s="64"/>
      <c r="S106" s="64"/>
      <c r="T106" s="65"/>
      <c r="U106" s="34"/>
      <c r="V106" s="34"/>
      <c r="W106" s="34"/>
      <c r="X106" s="34"/>
      <c r="Y106" s="34"/>
      <c r="Z106" s="34"/>
      <c r="AA106" s="34"/>
      <c r="AB106" s="34"/>
      <c r="AC106" s="34"/>
      <c r="AD106" s="34"/>
      <c r="AE106" s="34"/>
      <c r="AT106" s="17" t="s">
        <v>165</v>
      </c>
      <c r="AU106" s="17" t="s">
        <v>85</v>
      </c>
    </row>
    <row r="107" spans="1:65" s="12" customFormat="1" ht="11.25">
      <c r="B107" s="183"/>
      <c r="C107" s="184"/>
      <c r="D107" s="178" t="s">
        <v>166</v>
      </c>
      <c r="E107" s="185" t="s">
        <v>35</v>
      </c>
      <c r="F107" s="186" t="s">
        <v>517</v>
      </c>
      <c r="G107" s="184"/>
      <c r="H107" s="187">
        <v>2</v>
      </c>
      <c r="I107" s="188"/>
      <c r="J107" s="184"/>
      <c r="K107" s="184"/>
      <c r="L107" s="189"/>
      <c r="M107" s="190"/>
      <c r="N107" s="191"/>
      <c r="O107" s="191"/>
      <c r="P107" s="191"/>
      <c r="Q107" s="191"/>
      <c r="R107" s="191"/>
      <c r="S107" s="191"/>
      <c r="T107" s="192"/>
      <c r="AT107" s="193" t="s">
        <v>166</v>
      </c>
      <c r="AU107" s="193" t="s">
        <v>85</v>
      </c>
      <c r="AV107" s="12" t="s">
        <v>85</v>
      </c>
      <c r="AW107" s="12" t="s">
        <v>37</v>
      </c>
      <c r="AX107" s="12" t="s">
        <v>83</v>
      </c>
      <c r="AY107" s="193" t="s">
        <v>162</v>
      </c>
    </row>
    <row r="108" spans="1:65" s="2" customFormat="1" ht="16.5" customHeight="1">
      <c r="A108" s="34"/>
      <c r="B108" s="35"/>
      <c r="C108" s="211" t="s">
        <v>186</v>
      </c>
      <c r="D108" s="211" t="s">
        <v>278</v>
      </c>
      <c r="E108" s="212" t="s">
        <v>531</v>
      </c>
      <c r="F108" s="213" t="s">
        <v>532</v>
      </c>
      <c r="G108" s="214" t="s">
        <v>230</v>
      </c>
      <c r="H108" s="215">
        <v>5.4</v>
      </c>
      <c r="I108" s="216"/>
      <c r="J108" s="217">
        <f>ROUND(I108*H108,2)</f>
        <v>0</v>
      </c>
      <c r="K108" s="218"/>
      <c r="L108" s="39"/>
      <c r="M108" s="219" t="s">
        <v>35</v>
      </c>
      <c r="N108" s="220" t="s">
        <v>47</v>
      </c>
      <c r="O108" s="64"/>
      <c r="P108" s="174">
        <f>O108*H108</f>
        <v>0</v>
      </c>
      <c r="Q108" s="174">
        <v>0</v>
      </c>
      <c r="R108" s="174">
        <f>Q108*H108</f>
        <v>0</v>
      </c>
      <c r="S108" s="174">
        <v>0</v>
      </c>
      <c r="T108" s="175">
        <f>S108*H108</f>
        <v>0</v>
      </c>
      <c r="U108" s="34"/>
      <c r="V108" s="34"/>
      <c r="W108" s="34"/>
      <c r="X108" s="34"/>
      <c r="Y108" s="34"/>
      <c r="Z108" s="34"/>
      <c r="AA108" s="34"/>
      <c r="AB108" s="34"/>
      <c r="AC108" s="34"/>
      <c r="AD108" s="34"/>
      <c r="AE108" s="34"/>
      <c r="AR108" s="176" t="s">
        <v>163</v>
      </c>
      <c r="AT108" s="176" t="s">
        <v>278</v>
      </c>
      <c r="AU108" s="176" t="s">
        <v>85</v>
      </c>
      <c r="AY108" s="17" t="s">
        <v>162</v>
      </c>
      <c r="BE108" s="177">
        <f>IF(N108="základní",J108,0)</f>
        <v>0</v>
      </c>
      <c r="BF108" s="177">
        <f>IF(N108="snížená",J108,0)</f>
        <v>0</v>
      </c>
      <c r="BG108" s="177">
        <f>IF(N108="zákl. přenesená",J108,0)</f>
        <v>0</v>
      </c>
      <c r="BH108" s="177">
        <f>IF(N108="sníž. přenesená",J108,0)</f>
        <v>0</v>
      </c>
      <c r="BI108" s="177">
        <f>IF(N108="nulová",J108,0)</f>
        <v>0</v>
      </c>
      <c r="BJ108" s="17" t="s">
        <v>83</v>
      </c>
      <c r="BK108" s="177">
        <f>ROUND(I108*H108,2)</f>
        <v>0</v>
      </c>
      <c r="BL108" s="17" t="s">
        <v>163</v>
      </c>
      <c r="BM108" s="176" t="s">
        <v>955</v>
      </c>
    </row>
    <row r="109" spans="1:65" s="2" customFormat="1" ht="19.5">
      <c r="A109" s="34"/>
      <c r="B109" s="35"/>
      <c r="C109" s="36"/>
      <c r="D109" s="178" t="s">
        <v>165</v>
      </c>
      <c r="E109" s="36"/>
      <c r="F109" s="179" t="s">
        <v>534</v>
      </c>
      <c r="G109" s="36"/>
      <c r="H109" s="36"/>
      <c r="I109" s="180"/>
      <c r="J109" s="36"/>
      <c r="K109" s="36"/>
      <c r="L109" s="39"/>
      <c r="M109" s="181"/>
      <c r="N109" s="182"/>
      <c r="O109" s="64"/>
      <c r="P109" s="64"/>
      <c r="Q109" s="64"/>
      <c r="R109" s="64"/>
      <c r="S109" s="64"/>
      <c r="T109" s="65"/>
      <c r="U109" s="34"/>
      <c r="V109" s="34"/>
      <c r="W109" s="34"/>
      <c r="X109" s="34"/>
      <c r="Y109" s="34"/>
      <c r="Z109" s="34"/>
      <c r="AA109" s="34"/>
      <c r="AB109" s="34"/>
      <c r="AC109" s="34"/>
      <c r="AD109" s="34"/>
      <c r="AE109" s="34"/>
      <c r="AT109" s="17" t="s">
        <v>165</v>
      </c>
      <c r="AU109" s="17" t="s">
        <v>85</v>
      </c>
    </row>
    <row r="110" spans="1:65" s="12" customFormat="1" ht="11.25">
      <c r="B110" s="183"/>
      <c r="C110" s="184"/>
      <c r="D110" s="178" t="s">
        <v>166</v>
      </c>
      <c r="E110" s="185" t="s">
        <v>35</v>
      </c>
      <c r="F110" s="186" t="s">
        <v>270</v>
      </c>
      <c r="G110" s="184"/>
      <c r="H110" s="187">
        <v>5.4</v>
      </c>
      <c r="I110" s="188"/>
      <c r="J110" s="184"/>
      <c r="K110" s="184"/>
      <c r="L110" s="189"/>
      <c r="M110" s="190"/>
      <c r="N110" s="191"/>
      <c r="O110" s="191"/>
      <c r="P110" s="191"/>
      <c r="Q110" s="191"/>
      <c r="R110" s="191"/>
      <c r="S110" s="191"/>
      <c r="T110" s="192"/>
      <c r="AT110" s="193" t="s">
        <v>166</v>
      </c>
      <c r="AU110" s="193" t="s">
        <v>85</v>
      </c>
      <c r="AV110" s="12" t="s">
        <v>85</v>
      </c>
      <c r="AW110" s="12" t="s">
        <v>37</v>
      </c>
      <c r="AX110" s="12" t="s">
        <v>83</v>
      </c>
      <c r="AY110" s="193" t="s">
        <v>162</v>
      </c>
    </row>
    <row r="111" spans="1:65" s="2" customFormat="1" ht="21.75" customHeight="1">
      <c r="A111" s="34"/>
      <c r="B111" s="35"/>
      <c r="C111" s="211" t="s">
        <v>190</v>
      </c>
      <c r="D111" s="211" t="s">
        <v>278</v>
      </c>
      <c r="E111" s="212" t="s">
        <v>896</v>
      </c>
      <c r="F111" s="213" t="s">
        <v>897</v>
      </c>
      <c r="G111" s="214" t="s">
        <v>230</v>
      </c>
      <c r="H111" s="215">
        <v>5.4</v>
      </c>
      <c r="I111" s="216"/>
      <c r="J111" s="217">
        <f>ROUND(I111*H111,2)</f>
        <v>0</v>
      </c>
      <c r="K111" s="218"/>
      <c r="L111" s="39"/>
      <c r="M111" s="219" t="s">
        <v>35</v>
      </c>
      <c r="N111" s="220" t="s">
        <v>47</v>
      </c>
      <c r="O111" s="64"/>
      <c r="P111" s="174">
        <f>O111*H111</f>
        <v>0</v>
      </c>
      <c r="Q111" s="174">
        <v>0</v>
      </c>
      <c r="R111" s="174">
        <f>Q111*H111</f>
        <v>0</v>
      </c>
      <c r="S111" s="174">
        <v>0</v>
      </c>
      <c r="T111" s="175">
        <f>S111*H111</f>
        <v>0</v>
      </c>
      <c r="U111" s="34"/>
      <c r="V111" s="34"/>
      <c r="W111" s="34"/>
      <c r="X111" s="34"/>
      <c r="Y111" s="34"/>
      <c r="Z111" s="34"/>
      <c r="AA111" s="34"/>
      <c r="AB111" s="34"/>
      <c r="AC111" s="34"/>
      <c r="AD111" s="34"/>
      <c r="AE111" s="34"/>
      <c r="AR111" s="176" t="s">
        <v>163</v>
      </c>
      <c r="AT111" s="176" t="s">
        <v>278</v>
      </c>
      <c r="AU111" s="176" t="s">
        <v>85</v>
      </c>
      <c r="AY111" s="17" t="s">
        <v>162</v>
      </c>
      <c r="BE111" s="177">
        <f>IF(N111="základní",J111,0)</f>
        <v>0</v>
      </c>
      <c r="BF111" s="177">
        <f>IF(N111="snížená",J111,0)</f>
        <v>0</v>
      </c>
      <c r="BG111" s="177">
        <f>IF(N111="zákl. přenesená",J111,0)</f>
        <v>0</v>
      </c>
      <c r="BH111" s="177">
        <f>IF(N111="sníž. přenesená",J111,0)</f>
        <v>0</v>
      </c>
      <c r="BI111" s="177">
        <f>IF(N111="nulová",J111,0)</f>
        <v>0</v>
      </c>
      <c r="BJ111" s="17" t="s">
        <v>83</v>
      </c>
      <c r="BK111" s="177">
        <f>ROUND(I111*H111,2)</f>
        <v>0</v>
      </c>
      <c r="BL111" s="17" t="s">
        <v>163</v>
      </c>
      <c r="BM111" s="176" t="s">
        <v>956</v>
      </c>
    </row>
    <row r="112" spans="1:65" s="2" customFormat="1" ht="19.5">
      <c r="A112" s="34"/>
      <c r="B112" s="35"/>
      <c r="C112" s="36"/>
      <c r="D112" s="178" t="s">
        <v>165</v>
      </c>
      <c r="E112" s="36"/>
      <c r="F112" s="179" t="s">
        <v>899</v>
      </c>
      <c r="G112" s="36"/>
      <c r="H112" s="36"/>
      <c r="I112" s="180"/>
      <c r="J112" s="36"/>
      <c r="K112" s="36"/>
      <c r="L112" s="39"/>
      <c r="M112" s="181"/>
      <c r="N112" s="182"/>
      <c r="O112" s="64"/>
      <c r="P112" s="64"/>
      <c r="Q112" s="64"/>
      <c r="R112" s="64"/>
      <c r="S112" s="64"/>
      <c r="T112" s="65"/>
      <c r="U112" s="34"/>
      <c r="V112" s="34"/>
      <c r="W112" s="34"/>
      <c r="X112" s="34"/>
      <c r="Y112" s="34"/>
      <c r="Z112" s="34"/>
      <c r="AA112" s="34"/>
      <c r="AB112" s="34"/>
      <c r="AC112" s="34"/>
      <c r="AD112" s="34"/>
      <c r="AE112" s="34"/>
      <c r="AT112" s="17" t="s">
        <v>165</v>
      </c>
      <c r="AU112" s="17" t="s">
        <v>85</v>
      </c>
    </row>
    <row r="113" spans="1:65" s="12" customFormat="1" ht="11.25">
      <c r="B113" s="183"/>
      <c r="C113" s="184"/>
      <c r="D113" s="178" t="s">
        <v>166</v>
      </c>
      <c r="E113" s="185" t="s">
        <v>35</v>
      </c>
      <c r="F113" s="186" t="s">
        <v>270</v>
      </c>
      <c r="G113" s="184"/>
      <c r="H113" s="187">
        <v>5.4</v>
      </c>
      <c r="I113" s="188"/>
      <c r="J113" s="184"/>
      <c r="K113" s="184"/>
      <c r="L113" s="189"/>
      <c r="M113" s="190"/>
      <c r="N113" s="191"/>
      <c r="O113" s="191"/>
      <c r="P113" s="191"/>
      <c r="Q113" s="191"/>
      <c r="R113" s="191"/>
      <c r="S113" s="191"/>
      <c r="T113" s="192"/>
      <c r="AT113" s="193" t="s">
        <v>166</v>
      </c>
      <c r="AU113" s="193" t="s">
        <v>85</v>
      </c>
      <c r="AV113" s="12" t="s">
        <v>85</v>
      </c>
      <c r="AW113" s="12" t="s">
        <v>37</v>
      </c>
      <c r="AX113" s="12" t="s">
        <v>83</v>
      </c>
      <c r="AY113" s="193" t="s">
        <v>162</v>
      </c>
    </row>
    <row r="114" spans="1:65" s="2" customFormat="1" ht="16.5" customHeight="1">
      <c r="A114" s="34"/>
      <c r="B114" s="35"/>
      <c r="C114" s="211" t="s">
        <v>161</v>
      </c>
      <c r="D114" s="211" t="s">
        <v>278</v>
      </c>
      <c r="E114" s="212" t="s">
        <v>463</v>
      </c>
      <c r="F114" s="213" t="s">
        <v>464</v>
      </c>
      <c r="G114" s="214" t="s">
        <v>230</v>
      </c>
      <c r="H114" s="215">
        <v>9.9</v>
      </c>
      <c r="I114" s="216"/>
      <c r="J114" s="217">
        <f>ROUND(I114*H114,2)</f>
        <v>0</v>
      </c>
      <c r="K114" s="218"/>
      <c r="L114" s="39"/>
      <c r="M114" s="219" t="s">
        <v>35</v>
      </c>
      <c r="N114" s="220" t="s">
        <v>47</v>
      </c>
      <c r="O114" s="64"/>
      <c r="P114" s="174">
        <f>O114*H114</f>
        <v>0</v>
      </c>
      <c r="Q114" s="174">
        <v>0</v>
      </c>
      <c r="R114" s="174">
        <f>Q114*H114</f>
        <v>0</v>
      </c>
      <c r="S114" s="174">
        <v>0</v>
      </c>
      <c r="T114" s="175">
        <f>S114*H114</f>
        <v>0</v>
      </c>
      <c r="U114" s="34"/>
      <c r="V114" s="34"/>
      <c r="W114" s="34"/>
      <c r="X114" s="34"/>
      <c r="Y114" s="34"/>
      <c r="Z114" s="34"/>
      <c r="AA114" s="34"/>
      <c r="AB114" s="34"/>
      <c r="AC114" s="34"/>
      <c r="AD114" s="34"/>
      <c r="AE114" s="34"/>
      <c r="AR114" s="176" t="s">
        <v>163</v>
      </c>
      <c r="AT114" s="176" t="s">
        <v>278</v>
      </c>
      <c r="AU114" s="176" t="s">
        <v>85</v>
      </c>
      <c r="AY114" s="17" t="s">
        <v>162</v>
      </c>
      <c r="BE114" s="177">
        <f>IF(N114="základní",J114,0)</f>
        <v>0</v>
      </c>
      <c r="BF114" s="177">
        <f>IF(N114="snížená",J114,0)</f>
        <v>0</v>
      </c>
      <c r="BG114" s="177">
        <f>IF(N114="zákl. přenesená",J114,0)</f>
        <v>0</v>
      </c>
      <c r="BH114" s="177">
        <f>IF(N114="sníž. přenesená",J114,0)</f>
        <v>0</v>
      </c>
      <c r="BI114" s="177">
        <f>IF(N114="nulová",J114,0)</f>
        <v>0</v>
      </c>
      <c r="BJ114" s="17" t="s">
        <v>83</v>
      </c>
      <c r="BK114" s="177">
        <f>ROUND(I114*H114,2)</f>
        <v>0</v>
      </c>
      <c r="BL114" s="17" t="s">
        <v>163</v>
      </c>
      <c r="BM114" s="176" t="s">
        <v>957</v>
      </c>
    </row>
    <row r="115" spans="1:65" s="2" customFormat="1" ht="11.25">
      <c r="A115" s="34"/>
      <c r="B115" s="35"/>
      <c r="C115" s="36"/>
      <c r="D115" s="178" t="s">
        <v>165</v>
      </c>
      <c r="E115" s="36"/>
      <c r="F115" s="179" t="s">
        <v>466</v>
      </c>
      <c r="G115" s="36"/>
      <c r="H115" s="36"/>
      <c r="I115" s="180"/>
      <c r="J115" s="36"/>
      <c r="K115" s="36"/>
      <c r="L115" s="39"/>
      <c r="M115" s="181"/>
      <c r="N115" s="182"/>
      <c r="O115" s="64"/>
      <c r="P115" s="64"/>
      <c r="Q115" s="64"/>
      <c r="R115" s="64"/>
      <c r="S115" s="64"/>
      <c r="T115" s="65"/>
      <c r="U115" s="34"/>
      <c r="V115" s="34"/>
      <c r="W115" s="34"/>
      <c r="X115" s="34"/>
      <c r="Y115" s="34"/>
      <c r="Z115" s="34"/>
      <c r="AA115" s="34"/>
      <c r="AB115" s="34"/>
      <c r="AC115" s="34"/>
      <c r="AD115" s="34"/>
      <c r="AE115" s="34"/>
      <c r="AT115" s="17" t="s">
        <v>165</v>
      </c>
      <c r="AU115" s="17" t="s">
        <v>85</v>
      </c>
    </row>
    <row r="116" spans="1:65" s="12" customFormat="1" ht="11.25">
      <c r="B116" s="183"/>
      <c r="C116" s="184"/>
      <c r="D116" s="178" t="s">
        <v>166</v>
      </c>
      <c r="E116" s="185" t="s">
        <v>35</v>
      </c>
      <c r="F116" s="186" t="s">
        <v>958</v>
      </c>
      <c r="G116" s="184"/>
      <c r="H116" s="187">
        <v>9.9</v>
      </c>
      <c r="I116" s="188"/>
      <c r="J116" s="184"/>
      <c r="K116" s="184"/>
      <c r="L116" s="189"/>
      <c r="M116" s="190"/>
      <c r="N116" s="191"/>
      <c r="O116" s="191"/>
      <c r="P116" s="191"/>
      <c r="Q116" s="191"/>
      <c r="R116" s="191"/>
      <c r="S116" s="191"/>
      <c r="T116" s="192"/>
      <c r="AT116" s="193" t="s">
        <v>166</v>
      </c>
      <c r="AU116" s="193" t="s">
        <v>85</v>
      </c>
      <c r="AV116" s="12" t="s">
        <v>85</v>
      </c>
      <c r="AW116" s="12" t="s">
        <v>37</v>
      </c>
      <c r="AX116" s="12" t="s">
        <v>83</v>
      </c>
      <c r="AY116" s="193" t="s">
        <v>162</v>
      </c>
    </row>
    <row r="117" spans="1:65" s="2" customFormat="1" ht="16.5" customHeight="1">
      <c r="A117" s="34"/>
      <c r="B117" s="35"/>
      <c r="C117" s="211" t="s">
        <v>199</v>
      </c>
      <c r="D117" s="211" t="s">
        <v>278</v>
      </c>
      <c r="E117" s="212" t="s">
        <v>469</v>
      </c>
      <c r="F117" s="213" t="s">
        <v>470</v>
      </c>
      <c r="G117" s="214" t="s">
        <v>471</v>
      </c>
      <c r="H117" s="215">
        <v>11.88</v>
      </c>
      <c r="I117" s="216"/>
      <c r="J117" s="217">
        <f>ROUND(I117*H117,2)</f>
        <v>0</v>
      </c>
      <c r="K117" s="218"/>
      <c r="L117" s="39"/>
      <c r="M117" s="219" t="s">
        <v>35</v>
      </c>
      <c r="N117" s="220" t="s">
        <v>47</v>
      </c>
      <c r="O117" s="64"/>
      <c r="P117" s="174">
        <f>O117*H117</f>
        <v>0</v>
      </c>
      <c r="Q117" s="174">
        <v>0</v>
      </c>
      <c r="R117" s="174">
        <f>Q117*H117</f>
        <v>0</v>
      </c>
      <c r="S117" s="174">
        <v>0</v>
      </c>
      <c r="T117" s="175">
        <f>S117*H117</f>
        <v>0</v>
      </c>
      <c r="U117" s="34"/>
      <c r="V117" s="34"/>
      <c r="W117" s="34"/>
      <c r="X117" s="34"/>
      <c r="Y117" s="34"/>
      <c r="Z117" s="34"/>
      <c r="AA117" s="34"/>
      <c r="AB117" s="34"/>
      <c r="AC117" s="34"/>
      <c r="AD117" s="34"/>
      <c r="AE117" s="34"/>
      <c r="AR117" s="176" t="s">
        <v>163</v>
      </c>
      <c r="AT117" s="176" t="s">
        <v>278</v>
      </c>
      <c r="AU117" s="176" t="s">
        <v>85</v>
      </c>
      <c r="AY117" s="17" t="s">
        <v>162</v>
      </c>
      <c r="BE117" s="177">
        <f>IF(N117="základní",J117,0)</f>
        <v>0</v>
      </c>
      <c r="BF117" s="177">
        <f>IF(N117="snížená",J117,0)</f>
        <v>0</v>
      </c>
      <c r="BG117" s="177">
        <f>IF(N117="zákl. přenesená",J117,0)</f>
        <v>0</v>
      </c>
      <c r="BH117" s="177">
        <f>IF(N117="sníž. přenesená",J117,0)</f>
        <v>0</v>
      </c>
      <c r="BI117" s="177">
        <f>IF(N117="nulová",J117,0)</f>
        <v>0</v>
      </c>
      <c r="BJ117" s="17" t="s">
        <v>83</v>
      </c>
      <c r="BK117" s="177">
        <f>ROUND(I117*H117,2)</f>
        <v>0</v>
      </c>
      <c r="BL117" s="17" t="s">
        <v>163</v>
      </c>
      <c r="BM117" s="176" t="s">
        <v>959</v>
      </c>
    </row>
    <row r="118" spans="1:65" s="2" customFormat="1" ht="19.5">
      <c r="A118" s="34"/>
      <c r="B118" s="35"/>
      <c r="C118" s="36"/>
      <c r="D118" s="178" t="s">
        <v>165</v>
      </c>
      <c r="E118" s="36"/>
      <c r="F118" s="179" t="s">
        <v>473</v>
      </c>
      <c r="G118" s="36"/>
      <c r="H118" s="36"/>
      <c r="I118" s="180"/>
      <c r="J118" s="36"/>
      <c r="K118" s="36"/>
      <c r="L118" s="39"/>
      <c r="M118" s="181"/>
      <c r="N118" s="182"/>
      <c r="O118" s="64"/>
      <c r="P118" s="64"/>
      <c r="Q118" s="64"/>
      <c r="R118" s="64"/>
      <c r="S118" s="64"/>
      <c r="T118" s="65"/>
      <c r="U118" s="34"/>
      <c r="V118" s="34"/>
      <c r="W118" s="34"/>
      <c r="X118" s="34"/>
      <c r="Y118" s="34"/>
      <c r="Z118" s="34"/>
      <c r="AA118" s="34"/>
      <c r="AB118" s="34"/>
      <c r="AC118" s="34"/>
      <c r="AD118" s="34"/>
      <c r="AE118" s="34"/>
      <c r="AT118" s="17" t="s">
        <v>165</v>
      </c>
      <c r="AU118" s="17" t="s">
        <v>85</v>
      </c>
    </row>
    <row r="119" spans="1:65" s="12" customFormat="1" ht="11.25">
      <c r="B119" s="183"/>
      <c r="C119" s="184"/>
      <c r="D119" s="178" t="s">
        <v>166</v>
      </c>
      <c r="E119" s="185" t="s">
        <v>35</v>
      </c>
      <c r="F119" s="186" t="s">
        <v>960</v>
      </c>
      <c r="G119" s="184"/>
      <c r="H119" s="187">
        <v>11.88</v>
      </c>
      <c r="I119" s="188"/>
      <c r="J119" s="184"/>
      <c r="K119" s="184"/>
      <c r="L119" s="189"/>
      <c r="M119" s="190"/>
      <c r="N119" s="191"/>
      <c r="O119" s="191"/>
      <c r="P119" s="191"/>
      <c r="Q119" s="191"/>
      <c r="R119" s="191"/>
      <c r="S119" s="191"/>
      <c r="T119" s="192"/>
      <c r="AT119" s="193" t="s">
        <v>166</v>
      </c>
      <c r="AU119" s="193" t="s">
        <v>85</v>
      </c>
      <c r="AV119" s="12" t="s">
        <v>85</v>
      </c>
      <c r="AW119" s="12" t="s">
        <v>37</v>
      </c>
      <c r="AX119" s="12" t="s">
        <v>83</v>
      </c>
      <c r="AY119" s="193" t="s">
        <v>162</v>
      </c>
    </row>
    <row r="120" spans="1:65" s="2" customFormat="1" ht="24.2" customHeight="1">
      <c r="A120" s="34"/>
      <c r="B120" s="35"/>
      <c r="C120" s="211" t="s">
        <v>205</v>
      </c>
      <c r="D120" s="211" t="s">
        <v>278</v>
      </c>
      <c r="E120" s="212" t="s">
        <v>476</v>
      </c>
      <c r="F120" s="213" t="s">
        <v>477</v>
      </c>
      <c r="G120" s="214" t="s">
        <v>471</v>
      </c>
      <c r="H120" s="215">
        <v>11.88</v>
      </c>
      <c r="I120" s="216"/>
      <c r="J120" s="217">
        <f>ROUND(I120*H120,2)</f>
        <v>0</v>
      </c>
      <c r="K120" s="218"/>
      <c r="L120" s="39"/>
      <c r="M120" s="219" t="s">
        <v>35</v>
      </c>
      <c r="N120" s="220" t="s">
        <v>47</v>
      </c>
      <c r="O120" s="64"/>
      <c r="P120" s="174">
        <f>O120*H120</f>
        <v>0</v>
      </c>
      <c r="Q120" s="174">
        <v>0</v>
      </c>
      <c r="R120" s="174">
        <f>Q120*H120</f>
        <v>0</v>
      </c>
      <c r="S120" s="174">
        <v>0</v>
      </c>
      <c r="T120" s="175">
        <f>S120*H120</f>
        <v>0</v>
      </c>
      <c r="U120" s="34"/>
      <c r="V120" s="34"/>
      <c r="W120" s="34"/>
      <c r="X120" s="34"/>
      <c r="Y120" s="34"/>
      <c r="Z120" s="34"/>
      <c r="AA120" s="34"/>
      <c r="AB120" s="34"/>
      <c r="AC120" s="34"/>
      <c r="AD120" s="34"/>
      <c r="AE120" s="34"/>
      <c r="AR120" s="176" t="s">
        <v>163</v>
      </c>
      <c r="AT120" s="176" t="s">
        <v>278</v>
      </c>
      <c r="AU120" s="176" t="s">
        <v>85</v>
      </c>
      <c r="AY120" s="17" t="s">
        <v>162</v>
      </c>
      <c r="BE120" s="177">
        <f>IF(N120="základní",J120,0)</f>
        <v>0</v>
      </c>
      <c r="BF120" s="177">
        <f>IF(N120="snížená",J120,0)</f>
        <v>0</v>
      </c>
      <c r="BG120" s="177">
        <f>IF(N120="zákl. přenesená",J120,0)</f>
        <v>0</v>
      </c>
      <c r="BH120" s="177">
        <f>IF(N120="sníž. přenesená",J120,0)</f>
        <v>0</v>
      </c>
      <c r="BI120" s="177">
        <f>IF(N120="nulová",J120,0)</f>
        <v>0</v>
      </c>
      <c r="BJ120" s="17" t="s">
        <v>83</v>
      </c>
      <c r="BK120" s="177">
        <f>ROUND(I120*H120,2)</f>
        <v>0</v>
      </c>
      <c r="BL120" s="17" t="s">
        <v>163</v>
      </c>
      <c r="BM120" s="176" t="s">
        <v>961</v>
      </c>
    </row>
    <row r="121" spans="1:65" s="2" customFormat="1" ht="29.25">
      <c r="A121" s="34"/>
      <c r="B121" s="35"/>
      <c r="C121" s="36"/>
      <c r="D121" s="178" t="s">
        <v>165</v>
      </c>
      <c r="E121" s="36"/>
      <c r="F121" s="179" t="s">
        <v>479</v>
      </c>
      <c r="G121" s="36"/>
      <c r="H121" s="36"/>
      <c r="I121" s="180"/>
      <c r="J121" s="36"/>
      <c r="K121" s="36"/>
      <c r="L121" s="39"/>
      <c r="M121" s="181"/>
      <c r="N121" s="182"/>
      <c r="O121" s="64"/>
      <c r="P121" s="64"/>
      <c r="Q121" s="64"/>
      <c r="R121" s="64"/>
      <c r="S121" s="64"/>
      <c r="T121" s="65"/>
      <c r="U121" s="34"/>
      <c r="V121" s="34"/>
      <c r="W121" s="34"/>
      <c r="X121" s="34"/>
      <c r="Y121" s="34"/>
      <c r="Z121" s="34"/>
      <c r="AA121" s="34"/>
      <c r="AB121" s="34"/>
      <c r="AC121" s="34"/>
      <c r="AD121" s="34"/>
      <c r="AE121" s="34"/>
      <c r="AT121" s="17" t="s">
        <v>165</v>
      </c>
      <c r="AU121" s="17" t="s">
        <v>85</v>
      </c>
    </row>
    <row r="122" spans="1:65" s="12" customFormat="1" ht="11.25">
      <c r="B122" s="183"/>
      <c r="C122" s="184"/>
      <c r="D122" s="178" t="s">
        <v>166</v>
      </c>
      <c r="E122" s="185" t="s">
        <v>35</v>
      </c>
      <c r="F122" s="186" t="s">
        <v>960</v>
      </c>
      <c r="G122" s="184"/>
      <c r="H122" s="187">
        <v>11.88</v>
      </c>
      <c r="I122" s="188"/>
      <c r="J122" s="184"/>
      <c r="K122" s="184"/>
      <c r="L122" s="189"/>
      <c r="M122" s="190"/>
      <c r="N122" s="191"/>
      <c r="O122" s="191"/>
      <c r="P122" s="191"/>
      <c r="Q122" s="191"/>
      <c r="R122" s="191"/>
      <c r="S122" s="191"/>
      <c r="T122" s="192"/>
      <c r="AT122" s="193" t="s">
        <v>166</v>
      </c>
      <c r="AU122" s="193" t="s">
        <v>85</v>
      </c>
      <c r="AV122" s="12" t="s">
        <v>85</v>
      </c>
      <c r="AW122" s="12" t="s">
        <v>37</v>
      </c>
      <c r="AX122" s="12" t="s">
        <v>83</v>
      </c>
      <c r="AY122" s="193" t="s">
        <v>162</v>
      </c>
    </row>
    <row r="123" spans="1:65" s="13" customFormat="1" ht="25.9" customHeight="1">
      <c r="B123" s="195"/>
      <c r="C123" s="196"/>
      <c r="D123" s="197" t="s">
        <v>75</v>
      </c>
      <c r="E123" s="198" t="s">
        <v>550</v>
      </c>
      <c r="F123" s="198" t="s">
        <v>551</v>
      </c>
      <c r="G123" s="196"/>
      <c r="H123" s="196"/>
      <c r="I123" s="199"/>
      <c r="J123" s="200">
        <f>BK123</f>
        <v>0</v>
      </c>
      <c r="K123" s="196"/>
      <c r="L123" s="201"/>
      <c r="M123" s="202"/>
      <c r="N123" s="203"/>
      <c r="O123" s="203"/>
      <c r="P123" s="204">
        <f>SUM(P124:P135)</f>
        <v>0</v>
      </c>
      <c r="Q123" s="203"/>
      <c r="R123" s="204">
        <f>SUM(R124:R135)</f>
        <v>0</v>
      </c>
      <c r="S123" s="203"/>
      <c r="T123" s="205">
        <f>SUM(T124:T135)</f>
        <v>0</v>
      </c>
      <c r="AR123" s="206" t="s">
        <v>163</v>
      </c>
      <c r="AT123" s="207" t="s">
        <v>75</v>
      </c>
      <c r="AU123" s="207" t="s">
        <v>76</v>
      </c>
      <c r="AY123" s="206" t="s">
        <v>162</v>
      </c>
      <c r="BK123" s="208">
        <f>SUM(BK124:BK135)</f>
        <v>0</v>
      </c>
    </row>
    <row r="124" spans="1:65" s="2" customFormat="1" ht="24.2" customHeight="1">
      <c r="A124" s="34"/>
      <c r="B124" s="35"/>
      <c r="C124" s="211" t="s">
        <v>210</v>
      </c>
      <c r="D124" s="211" t="s">
        <v>278</v>
      </c>
      <c r="E124" s="212" t="s">
        <v>612</v>
      </c>
      <c r="F124" s="213" t="s">
        <v>613</v>
      </c>
      <c r="G124" s="214" t="s">
        <v>202</v>
      </c>
      <c r="H124" s="215">
        <v>2.875</v>
      </c>
      <c r="I124" s="216"/>
      <c r="J124" s="217">
        <f>ROUND(I124*H124,2)</f>
        <v>0</v>
      </c>
      <c r="K124" s="218"/>
      <c r="L124" s="39"/>
      <c r="M124" s="219" t="s">
        <v>35</v>
      </c>
      <c r="N124" s="220" t="s">
        <v>47</v>
      </c>
      <c r="O124" s="64"/>
      <c r="P124" s="174">
        <f>O124*H124</f>
        <v>0</v>
      </c>
      <c r="Q124" s="174">
        <v>0</v>
      </c>
      <c r="R124" s="174">
        <f>Q124*H124</f>
        <v>0</v>
      </c>
      <c r="S124" s="174">
        <v>0</v>
      </c>
      <c r="T124" s="175">
        <f>S124*H124</f>
        <v>0</v>
      </c>
      <c r="U124" s="34"/>
      <c r="V124" s="34"/>
      <c r="W124" s="34"/>
      <c r="X124" s="34"/>
      <c r="Y124" s="34"/>
      <c r="Z124" s="34"/>
      <c r="AA124" s="34"/>
      <c r="AB124" s="34"/>
      <c r="AC124" s="34"/>
      <c r="AD124" s="34"/>
      <c r="AE124" s="34"/>
      <c r="AR124" s="176" t="s">
        <v>555</v>
      </c>
      <c r="AT124" s="176" t="s">
        <v>278</v>
      </c>
      <c r="AU124" s="176" t="s">
        <v>83</v>
      </c>
      <c r="AY124" s="17" t="s">
        <v>162</v>
      </c>
      <c r="BE124" s="177">
        <f>IF(N124="základní",J124,0)</f>
        <v>0</v>
      </c>
      <c r="BF124" s="177">
        <f>IF(N124="snížená",J124,0)</f>
        <v>0</v>
      </c>
      <c r="BG124" s="177">
        <f>IF(N124="zákl. přenesená",J124,0)</f>
        <v>0</v>
      </c>
      <c r="BH124" s="177">
        <f>IF(N124="sníž. přenesená",J124,0)</f>
        <v>0</v>
      </c>
      <c r="BI124" s="177">
        <f>IF(N124="nulová",J124,0)</f>
        <v>0</v>
      </c>
      <c r="BJ124" s="17" t="s">
        <v>83</v>
      </c>
      <c r="BK124" s="177">
        <f>ROUND(I124*H124,2)</f>
        <v>0</v>
      </c>
      <c r="BL124" s="17" t="s">
        <v>555</v>
      </c>
      <c r="BM124" s="176" t="s">
        <v>962</v>
      </c>
    </row>
    <row r="125" spans="1:65" s="2" customFormat="1" ht="29.25">
      <c r="A125" s="34"/>
      <c r="B125" s="35"/>
      <c r="C125" s="36"/>
      <c r="D125" s="178" t="s">
        <v>165</v>
      </c>
      <c r="E125" s="36"/>
      <c r="F125" s="179" t="s">
        <v>615</v>
      </c>
      <c r="G125" s="36"/>
      <c r="H125" s="36"/>
      <c r="I125" s="180"/>
      <c r="J125" s="36"/>
      <c r="K125" s="36"/>
      <c r="L125" s="39"/>
      <c r="M125" s="181"/>
      <c r="N125" s="182"/>
      <c r="O125" s="64"/>
      <c r="P125" s="64"/>
      <c r="Q125" s="64"/>
      <c r="R125" s="64"/>
      <c r="S125" s="64"/>
      <c r="T125" s="65"/>
      <c r="U125" s="34"/>
      <c r="V125" s="34"/>
      <c r="W125" s="34"/>
      <c r="X125" s="34"/>
      <c r="Y125" s="34"/>
      <c r="Z125" s="34"/>
      <c r="AA125" s="34"/>
      <c r="AB125" s="34"/>
      <c r="AC125" s="34"/>
      <c r="AD125" s="34"/>
      <c r="AE125" s="34"/>
      <c r="AT125" s="17" t="s">
        <v>165</v>
      </c>
      <c r="AU125" s="17" t="s">
        <v>83</v>
      </c>
    </row>
    <row r="126" spans="1:65" s="2" customFormat="1" ht="19.5">
      <c r="A126" s="34"/>
      <c r="B126" s="35"/>
      <c r="C126" s="36"/>
      <c r="D126" s="178" t="s">
        <v>219</v>
      </c>
      <c r="E126" s="36"/>
      <c r="F126" s="194" t="s">
        <v>762</v>
      </c>
      <c r="G126" s="36"/>
      <c r="H126" s="36"/>
      <c r="I126" s="180"/>
      <c r="J126" s="36"/>
      <c r="K126" s="36"/>
      <c r="L126" s="39"/>
      <c r="M126" s="181"/>
      <c r="N126" s="182"/>
      <c r="O126" s="64"/>
      <c r="P126" s="64"/>
      <c r="Q126" s="64"/>
      <c r="R126" s="64"/>
      <c r="S126" s="64"/>
      <c r="T126" s="65"/>
      <c r="U126" s="34"/>
      <c r="V126" s="34"/>
      <c r="W126" s="34"/>
      <c r="X126" s="34"/>
      <c r="Y126" s="34"/>
      <c r="Z126" s="34"/>
      <c r="AA126" s="34"/>
      <c r="AB126" s="34"/>
      <c r="AC126" s="34"/>
      <c r="AD126" s="34"/>
      <c r="AE126" s="34"/>
      <c r="AT126" s="17" t="s">
        <v>219</v>
      </c>
      <c r="AU126" s="17" t="s">
        <v>83</v>
      </c>
    </row>
    <row r="127" spans="1:65" s="12" customFormat="1" ht="11.25">
      <c r="B127" s="183"/>
      <c r="C127" s="184"/>
      <c r="D127" s="178" t="s">
        <v>166</v>
      </c>
      <c r="E127" s="185" t="s">
        <v>35</v>
      </c>
      <c r="F127" s="186" t="s">
        <v>963</v>
      </c>
      <c r="G127" s="184"/>
      <c r="H127" s="187">
        <v>2.875</v>
      </c>
      <c r="I127" s="188"/>
      <c r="J127" s="184"/>
      <c r="K127" s="184"/>
      <c r="L127" s="189"/>
      <c r="M127" s="190"/>
      <c r="N127" s="191"/>
      <c r="O127" s="191"/>
      <c r="P127" s="191"/>
      <c r="Q127" s="191"/>
      <c r="R127" s="191"/>
      <c r="S127" s="191"/>
      <c r="T127" s="192"/>
      <c r="AT127" s="193" t="s">
        <v>166</v>
      </c>
      <c r="AU127" s="193" t="s">
        <v>83</v>
      </c>
      <c r="AV127" s="12" t="s">
        <v>85</v>
      </c>
      <c r="AW127" s="12" t="s">
        <v>37</v>
      </c>
      <c r="AX127" s="12" t="s">
        <v>83</v>
      </c>
      <c r="AY127" s="193" t="s">
        <v>162</v>
      </c>
    </row>
    <row r="128" spans="1:65" s="2" customFormat="1" ht="24.2" customHeight="1">
      <c r="A128" s="34"/>
      <c r="B128" s="35"/>
      <c r="C128" s="211" t="s">
        <v>215</v>
      </c>
      <c r="D128" s="211" t="s">
        <v>278</v>
      </c>
      <c r="E128" s="212" t="s">
        <v>612</v>
      </c>
      <c r="F128" s="213" t="s">
        <v>613</v>
      </c>
      <c r="G128" s="214" t="s">
        <v>202</v>
      </c>
      <c r="H128" s="215">
        <v>2.875</v>
      </c>
      <c r="I128" s="216"/>
      <c r="J128" s="217">
        <f>ROUND(I128*H128,2)</f>
        <v>0</v>
      </c>
      <c r="K128" s="218"/>
      <c r="L128" s="39"/>
      <c r="M128" s="219" t="s">
        <v>35</v>
      </c>
      <c r="N128" s="220" t="s">
        <v>47</v>
      </c>
      <c r="O128" s="64"/>
      <c r="P128" s="174">
        <f>O128*H128</f>
        <v>0</v>
      </c>
      <c r="Q128" s="174">
        <v>0</v>
      </c>
      <c r="R128" s="174">
        <f>Q128*H128</f>
        <v>0</v>
      </c>
      <c r="S128" s="174">
        <v>0</v>
      </c>
      <c r="T128" s="175">
        <f>S128*H128</f>
        <v>0</v>
      </c>
      <c r="U128" s="34"/>
      <c r="V128" s="34"/>
      <c r="W128" s="34"/>
      <c r="X128" s="34"/>
      <c r="Y128" s="34"/>
      <c r="Z128" s="34"/>
      <c r="AA128" s="34"/>
      <c r="AB128" s="34"/>
      <c r="AC128" s="34"/>
      <c r="AD128" s="34"/>
      <c r="AE128" s="34"/>
      <c r="AR128" s="176" t="s">
        <v>555</v>
      </c>
      <c r="AT128" s="176" t="s">
        <v>278</v>
      </c>
      <c r="AU128" s="176" t="s">
        <v>83</v>
      </c>
      <c r="AY128" s="17" t="s">
        <v>162</v>
      </c>
      <c r="BE128" s="177">
        <f>IF(N128="základní",J128,0)</f>
        <v>0</v>
      </c>
      <c r="BF128" s="177">
        <f>IF(N128="snížená",J128,0)</f>
        <v>0</v>
      </c>
      <c r="BG128" s="177">
        <f>IF(N128="zákl. přenesená",J128,0)</f>
        <v>0</v>
      </c>
      <c r="BH128" s="177">
        <f>IF(N128="sníž. přenesená",J128,0)</f>
        <v>0</v>
      </c>
      <c r="BI128" s="177">
        <f>IF(N128="nulová",J128,0)</f>
        <v>0</v>
      </c>
      <c r="BJ128" s="17" t="s">
        <v>83</v>
      </c>
      <c r="BK128" s="177">
        <f>ROUND(I128*H128,2)</f>
        <v>0</v>
      </c>
      <c r="BL128" s="17" t="s">
        <v>555</v>
      </c>
      <c r="BM128" s="176" t="s">
        <v>964</v>
      </c>
    </row>
    <row r="129" spans="1:65" s="2" customFormat="1" ht="29.25">
      <c r="A129" s="34"/>
      <c r="B129" s="35"/>
      <c r="C129" s="36"/>
      <c r="D129" s="178" t="s">
        <v>165</v>
      </c>
      <c r="E129" s="36"/>
      <c r="F129" s="179" t="s">
        <v>615</v>
      </c>
      <c r="G129" s="36"/>
      <c r="H129" s="36"/>
      <c r="I129" s="180"/>
      <c r="J129" s="36"/>
      <c r="K129" s="36"/>
      <c r="L129" s="39"/>
      <c r="M129" s="181"/>
      <c r="N129" s="182"/>
      <c r="O129" s="64"/>
      <c r="P129" s="64"/>
      <c r="Q129" s="64"/>
      <c r="R129" s="64"/>
      <c r="S129" s="64"/>
      <c r="T129" s="65"/>
      <c r="U129" s="34"/>
      <c r="V129" s="34"/>
      <c r="W129" s="34"/>
      <c r="X129" s="34"/>
      <c r="Y129" s="34"/>
      <c r="Z129" s="34"/>
      <c r="AA129" s="34"/>
      <c r="AB129" s="34"/>
      <c r="AC129" s="34"/>
      <c r="AD129" s="34"/>
      <c r="AE129" s="34"/>
      <c r="AT129" s="17" t="s">
        <v>165</v>
      </c>
      <c r="AU129" s="17" t="s">
        <v>83</v>
      </c>
    </row>
    <row r="130" spans="1:65" s="2" customFormat="1" ht="19.5">
      <c r="A130" s="34"/>
      <c r="B130" s="35"/>
      <c r="C130" s="36"/>
      <c r="D130" s="178" t="s">
        <v>219</v>
      </c>
      <c r="E130" s="36"/>
      <c r="F130" s="194" t="s">
        <v>903</v>
      </c>
      <c r="G130" s="36"/>
      <c r="H130" s="36"/>
      <c r="I130" s="180"/>
      <c r="J130" s="36"/>
      <c r="K130" s="36"/>
      <c r="L130" s="39"/>
      <c r="M130" s="181"/>
      <c r="N130" s="182"/>
      <c r="O130" s="64"/>
      <c r="P130" s="64"/>
      <c r="Q130" s="64"/>
      <c r="R130" s="64"/>
      <c r="S130" s="64"/>
      <c r="T130" s="65"/>
      <c r="U130" s="34"/>
      <c r="V130" s="34"/>
      <c r="W130" s="34"/>
      <c r="X130" s="34"/>
      <c r="Y130" s="34"/>
      <c r="Z130" s="34"/>
      <c r="AA130" s="34"/>
      <c r="AB130" s="34"/>
      <c r="AC130" s="34"/>
      <c r="AD130" s="34"/>
      <c r="AE130" s="34"/>
      <c r="AT130" s="17" t="s">
        <v>219</v>
      </c>
      <c r="AU130" s="17" t="s">
        <v>83</v>
      </c>
    </row>
    <row r="131" spans="1:65" s="12" customFormat="1" ht="11.25">
      <c r="B131" s="183"/>
      <c r="C131" s="184"/>
      <c r="D131" s="178" t="s">
        <v>166</v>
      </c>
      <c r="E131" s="185" t="s">
        <v>35</v>
      </c>
      <c r="F131" s="186" t="s">
        <v>965</v>
      </c>
      <c r="G131" s="184"/>
      <c r="H131" s="187">
        <v>2.875</v>
      </c>
      <c r="I131" s="188"/>
      <c r="J131" s="184"/>
      <c r="K131" s="184"/>
      <c r="L131" s="189"/>
      <c r="M131" s="190"/>
      <c r="N131" s="191"/>
      <c r="O131" s="191"/>
      <c r="P131" s="191"/>
      <c r="Q131" s="191"/>
      <c r="R131" s="191"/>
      <c r="S131" s="191"/>
      <c r="T131" s="192"/>
      <c r="AT131" s="193" t="s">
        <v>166</v>
      </c>
      <c r="AU131" s="193" t="s">
        <v>83</v>
      </c>
      <c r="AV131" s="12" t="s">
        <v>85</v>
      </c>
      <c r="AW131" s="12" t="s">
        <v>37</v>
      </c>
      <c r="AX131" s="12" t="s">
        <v>83</v>
      </c>
      <c r="AY131" s="193" t="s">
        <v>162</v>
      </c>
    </row>
    <row r="132" spans="1:65" s="2" customFormat="1" ht="16.5" customHeight="1">
      <c r="A132" s="34"/>
      <c r="B132" s="35"/>
      <c r="C132" s="211" t="s">
        <v>222</v>
      </c>
      <c r="D132" s="211" t="s">
        <v>278</v>
      </c>
      <c r="E132" s="212" t="s">
        <v>665</v>
      </c>
      <c r="F132" s="213" t="s">
        <v>666</v>
      </c>
      <c r="G132" s="214" t="s">
        <v>202</v>
      </c>
      <c r="H132" s="215">
        <v>2.875</v>
      </c>
      <c r="I132" s="216"/>
      <c r="J132" s="217">
        <f>ROUND(I132*H132,2)</f>
        <v>0</v>
      </c>
      <c r="K132" s="218"/>
      <c r="L132" s="39"/>
      <c r="M132" s="219" t="s">
        <v>35</v>
      </c>
      <c r="N132" s="220" t="s">
        <v>47</v>
      </c>
      <c r="O132" s="64"/>
      <c r="P132" s="174">
        <f>O132*H132</f>
        <v>0</v>
      </c>
      <c r="Q132" s="174">
        <v>0</v>
      </c>
      <c r="R132" s="174">
        <f>Q132*H132</f>
        <v>0</v>
      </c>
      <c r="S132" s="174">
        <v>0</v>
      </c>
      <c r="T132" s="175">
        <f>S132*H132</f>
        <v>0</v>
      </c>
      <c r="U132" s="34"/>
      <c r="V132" s="34"/>
      <c r="W132" s="34"/>
      <c r="X132" s="34"/>
      <c r="Y132" s="34"/>
      <c r="Z132" s="34"/>
      <c r="AA132" s="34"/>
      <c r="AB132" s="34"/>
      <c r="AC132" s="34"/>
      <c r="AD132" s="34"/>
      <c r="AE132" s="34"/>
      <c r="AR132" s="176" t="s">
        <v>555</v>
      </c>
      <c r="AT132" s="176" t="s">
        <v>278</v>
      </c>
      <c r="AU132" s="176" t="s">
        <v>83</v>
      </c>
      <c r="AY132" s="17" t="s">
        <v>162</v>
      </c>
      <c r="BE132" s="177">
        <f>IF(N132="základní",J132,0)</f>
        <v>0</v>
      </c>
      <c r="BF132" s="177">
        <f>IF(N132="snížená",J132,0)</f>
        <v>0</v>
      </c>
      <c r="BG132" s="177">
        <f>IF(N132="zákl. přenesená",J132,0)</f>
        <v>0</v>
      </c>
      <c r="BH132" s="177">
        <f>IF(N132="sníž. přenesená",J132,0)</f>
        <v>0</v>
      </c>
      <c r="BI132" s="177">
        <f>IF(N132="nulová",J132,0)</f>
        <v>0</v>
      </c>
      <c r="BJ132" s="17" t="s">
        <v>83</v>
      </c>
      <c r="BK132" s="177">
        <f>ROUND(I132*H132,2)</f>
        <v>0</v>
      </c>
      <c r="BL132" s="17" t="s">
        <v>555</v>
      </c>
      <c r="BM132" s="176" t="s">
        <v>966</v>
      </c>
    </row>
    <row r="133" spans="1:65" s="2" customFormat="1" ht="29.25">
      <c r="A133" s="34"/>
      <c r="B133" s="35"/>
      <c r="C133" s="36"/>
      <c r="D133" s="178" t="s">
        <v>165</v>
      </c>
      <c r="E133" s="36"/>
      <c r="F133" s="179" t="s">
        <v>668</v>
      </c>
      <c r="G133" s="36"/>
      <c r="H133" s="36"/>
      <c r="I133" s="180"/>
      <c r="J133" s="36"/>
      <c r="K133" s="36"/>
      <c r="L133" s="39"/>
      <c r="M133" s="181"/>
      <c r="N133" s="182"/>
      <c r="O133" s="64"/>
      <c r="P133" s="64"/>
      <c r="Q133" s="64"/>
      <c r="R133" s="64"/>
      <c r="S133" s="64"/>
      <c r="T133" s="65"/>
      <c r="U133" s="34"/>
      <c r="V133" s="34"/>
      <c r="W133" s="34"/>
      <c r="X133" s="34"/>
      <c r="Y133" s="34"/>
      <c r="Z133" s="34"/>
      <c r="AA133" s="34"/>
      <c r="AB133" s="34"/>
      <c r="AC133" s="34"/>
      <c r="AD133" s="34"/>
      <c r="AE133" s="34"/>
      <c r="AT133" s="17" t="s">
        <v>165</v>
      </c>
      <c r="AU133" s="17" t="s">
        <v>83</v>
      </c>
    </row>
    <row r="134" spans="1:65" s="2" customFormat="1" ht="19.5">
      <c r="A134" s="34"/>
      <c r="B134" s="35"/>
      <c r="C134" s="36"/>
      <c r="D134" s="178" t="s">
        <v>219</v>
      </c>
      <c r="E134" s="36"/>
      <c r="F134" s="194" t="s">
        <v>669</v>
      </c>
      <c r="G134" s="36"/>
      <c r="H134" s="36"/>
      <c r="I134" s="180"/>
      <c r="J134" s="36"/>
      <c r="K134" s="36"/>
      <c r="L134" s="39"/>
      <c r="M134" s="181"/>
      <c r="N134" s="182"/>
      <c r="O134" s="64"/>
      <c r="P134" s="64"/>
      <c r="Q134" s="64"/>
      <c r="R134" s="64"/>
      <c r="S134" s="64"/>
      <c r="T134" s="65"/>
      <c r="U134" s="34"/>
      <c r="V134" s="34"/>
      <c r="W134" s="34"/>
      <c r="X134" s="34"/>
      <c r="Y134" s="34"/>
      <c r="Z134" s="34"/>
      <c r="AA134" s="34"/>
      <c r="AB134" s="34"/>
      <c r="AC134" s="34"/>
      <c r="AD134" s="34"/>
      <c r="AE134" s="34"/>
      <c r="AT134" s="17" t="s">
        <v>219</v>
      </c>
      <c r="AU134" s="17" t="s">
        <v>83</v>
      </c>
    </row>
    <row r="135" spans="1:65" s="12" customFormat="1" ht="11.25">
      <c r="B135" s="183"/>
      <c r="C135" s="184"/>
      <c r="D135" s="178" t="s">
        <v>166</v>
      </c>
      <c r="E135" s="185" t="s">
        <v>35</v>
      </c>
      <c r="F135" s="186" t="s">
        <v>965</v>
      </c>
      <c r="G135" s="184"/>
      <c r="H135" s="187">
        <v>2.875</v>
      </c>
      <c r="I135" s="188"/>
      <c r="J135" s="184"/>
      <c r="K135" s="184"/>
      <c r="L135" s="189"/>
      <c r="M135" s="232"/>
      <c r="N135" s="233"/>
      <c r="O135" s="233"/>
      <c r="P135" s="233"/>
      <c r="Q135" s="233"/>
      <c r="R135" s="233"/>
      <c r="S135" s="233"/>
      <c r="T135" s="234"/>
      <c r="AT135" s="193" t="s">
        <v>166</v>
      </c>
      <c r="AU135" s="193" t="s">
        <v>83</v>
      </c>
      <c r="AV135" s="12" t="s">
        <v>85</v>
      </c>
      <c r="AW135" s="12" t="s">
        <v>37</v>
      </c>
      <c r="AX135" s="12" t="s">
        <v>83</v>
      </c>
      <c r="AY135" s="193" t="s">
        <v>162</v>
      </c>
    </row>
    <row r="136" spans="1:65" s="2" customFormat="1" ht="6.95" customHeight="1">
      <c r="A136" s="34"/>
      <c r="B136" s="47"/>
      <c r="C136" s="48"/>
      <c r="D136" s="48"/>
      <c r="E136" s="48"/>
      <c r="F136" s="48"/>
      <c r="G136" s="48"/>
      <c r="H136" s="48"/>
      <c r="I136" s="48"/>
      <c r="J136" s="48"/>
      <c r="K136" s="48"/>
      <c r="L136" s="39"/>
      <c r="M136" s="34"/>
      <c r="O136" s="34"/>
      <c r="P136" s="34"/>
      <c r="Q136" s="34"/>
      <c r="R136" s="34"/>
      <c r="S136" s="34"/>
      <c r="T136" s="34"/>
      <c r="U136" s="34"/>
      <c r="V136" s="34"/>
      <c r="W136" s="34"/>
      <c r="X136" s="34"/>
      <c r="Y136" s="34"/>
      <c r="Z136" s="34"/>
      <c r="AA136" s="34"/>
      <c r="AB136" s="34"/>
      <c r="AC136" s="34"/>
      <c r="AD136" s="34"/>
      <c r="AE136" s="34"/>
    </row>
  </sheetData>
  <sheetProtection algorithmName="SHA-512" hashValue="gxpqtzx5XG3orwIZ8YxddvHXVHHhiP9pLkXTSSQHJmYahk359zYPLVaylvdyTi9X5JzdzcQDvPxFKSTJtd6c6w==" saltValue="K9gEhOg6qa0IGW9Odj8w4aN6i16m6B7Tf96pTPeRaAfrTx5UvdoN4wTZKi3vrHfIoyxvp03UvqCbdb+NyEMd2g==" spinCount="100000" sheet="1" objects="1" scenarios="1" formatColumns="0" formatRows="0" autoFilter="0"/>
  <autoFilter ref="C87:K13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128</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862</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967</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ROUND((SUM(BE88:BE135)),  2)</f>
        <v>0</v>
      </c>
      <c r="G35" s="34"/>
      <c r="H35" s="34"/>
      <c r="I35" s="124">
        <v>0.21</v>
      </c>
      <c r="J35" s="123">
        <f>ROUND(((SUM(BE88:BE135))*I35),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ROUND((SUM(BF88:BF135)),  2)</f>
        <v>0</v>
      </c>
      <c r="G36" s="34"/>
      <c r="H36" s="34"/>
      <c r="I36" s="124">
        <v>0.15</v>
      </c>
      <c r="J36" s="123">
        <f>ROUND(((SUM(BF88:BF135))*I36),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ROUND((SUM(BG88:BG135)),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ROUND((SUM(BH88:BH135)),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ROUND((SUM(BI88:BI135)),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862</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4.6 - P1644 v km 65,120 - následné podbití</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140</v>
      </c>
    </row>
    <row r="64" spans="1:47" s="9" customFormat="1" ht="24.95" customHeight="1">
      <c r="B64" s="140"/>
      <c r="C64" s="141"/>
      <c r="D64" s="142" t="s">
        <v>141</v>
      </c>
      <c r="E64" s="143"/>
      <c r="F64" s="143"/>
      <c r="G64" s="143"/>
      <c r="H64" s="143"/>
      <c r="I64" s="143"/>
      <c r="J64" s="144">
        <f>J100</f>
        <v>0</v>
      </c>
      <c r="K64" s="141"/>
      <c r="L64" s="145"/>
    </row>
    <row r="65" spans="1:31" s="10" customFormat="1" ht="19.899999999999999" customHeight="1">
      <c r="B65" s="146"/>
      <c r="C65" s="97"/>
      <c r="D65" s="147" t="s">
        <v>142</v>
      </c>
      <c r="E65" s="148"/>
      <c r="F65" s="148"/>
      <c r="G65" s="148"/>
      <c r="H65" s="148"/>
      <c r="I65" s="148"/>
      <c r="J65" s="149">
        <f>J101</f>
        <v>0</v>
      </c>
      <c r="K65" s="97"/>
      <c r="L65" s="150"/>
    </row>
    <row r="66" spans="1:31" s="9" customFormat="1" ht="24.95" customHeight="1">
      <c r="B66" s="140"/>
      <c r="C66" s="141"/>
      <c r="D66" s="142" t="s">
        <v>143</v>
      </c>
      <c r="E66" s="143"/>
      <c r="F66" s="143"/>
      <c r="G66" s="143"/>
      <c r="H66" s="143"/>
      <c r="I66" s="143"/>
      <c r="J66" s="144">
        <f>J123</f>
        <v>0</v>
      </c>
      <c r="K66" s="141"/>
      <c r="L66" s="145"/>
    </row>
    <row r="67" spans="1:31" s="2" customFormat="1" ht="21.75"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72" t="str">
        <f>E7</f>
        <v>Oprava trati v úseku N. Pec - H. Planá</v>
      </c>
      <c r="F76" s="373"/>
      <c r="G76" s="373"/>
      <c r="H76" s="373"/>
      <c r="I76" s="36"/>
      <c r="J76" s="36"/>
      <c r="K76" s="36"/>
      <c r="L76" s="113"/>
      <c r="S76" s="34"/>
      <c r="T76" s="34"/>
      <c r="U76" s="34"/>
      <c r="V76" s="34"/>
      <c r="W76" s="34"/>
      <c r="X76" s="34"/>
      <c r="Y76" s="34"/>
      <c r="Z76" s="34"/>
      <c r="AA76" s="34"/>
      <c r="AB76" s="34"/>
      <c r="AC76" s="34"/>
      <c r="AD76" s="34"/>
      <c r="AE76" s="34"/>
    </row>
    <row r="77" spans="1:31" s="1" customFormat="1" ht="12" customHeight="1">
      <c r="B77" s="21"/>
      <c r="C77" s="29" t="s">
        <v>133</v>
      </c>
      <c r="D77" s="22"/>
      <c r="E77" s="22"/>
      <c r="F77" s="22"/>
      <c r="G77" s="22"/>
      <c r="H77" s="22"/>
      <c r="I77" s="22"/>
      <c r="J77" s="22"/>
      <c r="K77" s="22"/>
      <c r="L77" s="20"/>
    </row>
    <row r="78" spans="1:31" s="2" customFormat="1" ht="16.5" customHeight="1">
      <c r="A78" s="34"/>
      <c r="B78" s="35"/>
      <c r="C78" s="36"/>
      <c r="D78" s="36"/>
      <c r="E78" s="372" t="s">
        <v>862</v>
      </c>
      <c r="F78" s="374"/>
      <c r="G78" s="374"/>
      <c r="H78" s="374"/>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326" t="str">
        <f>E11</f>
        <v>SO 4.6 - P1644 v km 65,120 - následné podbití</v>
      </c>
      <c r="F80" s="374"/>
      <c r="G80" s="374"/>
      <c r="H80" s="374"/>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22</v>
      </c>
      <c r="D82" s="36"/>
      <c r="E82" s="36"/>
      <c r="F82" s="27" t="str">
        <f>F14</f>
        <v>trať 194 dle JŘ, TÚ H. Planá - Nová Pec</v>
      </c>
      <c r="G82" s="36"/>
      <c r="H82" s="36"/>
      <c r="I82" s="29" t="s">
        <v>24</v>
      </c>
      <c r="J82" s="59" t="str">
        <f>IF(J14="","",J14)</f>
        <v>20. 6. 2023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145</v>
      </c>
      <c r="D87" s="154" t="s">
        <v>61</v>
      </c>
      <c r="E87" s="154" t="s">
        <v>57</v>
      </c>
      <c r="F87" s="154" t="s">
        <v>58</v>
      </c>
      <c r="G87" s="154" t="s">
        <v>146</v>
      </c>
      <c r="H87" s="154" t="s">
        <v>147</v>
      </c>
      <c r="I87" s="154" t="s">
        <v>148</v>
      </c>
      <c r="J87" s="155" t="s">
        <v>139</v>
      </c>
      <c r="K87" s="156" t="s">
        <v>149</v>
      </c>
      <c r="L87" s="157"/>
      <c r="M87" s="68" t="s">
        <v>35</v>
      </c>
      <c r="N87" s="69" t="s">
        <v>46</v>
      </c>
      <c r="O87" s="69" t="s">
        <v>150</v>
      </c>
      <c r="P87" s="69" t="s">
        <v>151</v>
      </c>
      <c r="Q87" s="69" t="s">
        <v>152</v>
      </c>
      <c r="R87" s="69" t="s">
        <v>153</v>
      </c>
      <c r="S87" s="69" t="s">
        <v>154</v>
      </c>
      <c r="T87" s="70" t="s">
        <v>155</v>
      </c>
      <c r="U87" s="151"/>
      <c r="V87" s="151"/>
      <c r="W87" s="151"/>
      <c r="X87" s="151"/>
      <c r="Y87" s="151"/>
      <c r="Z87" s="151"/>
      <c r="AA87" s="151"/>
      <c r="AB87" s="151"/>
      <c r="AC87" s="151"/>
      <c r="AD87" s="151"/>
      <c r="AE87" s="151"/>
    </row>
    <row r="88" spans="1:65" s="2" customFormat="1" ht="22.9" customHeight="1">
      <c r="A88" s="34"/>
      <c r="B88" s="35"/>
      <c r="C88" s="75" t="s">
        <v>156</v>
      </c>
      <c r="D88" s="36"/>
      <c r="E88" s="36"/>
      <c r="F88" s="36"/>
      <c r="G88" s="36"/>
      <c r="H88" s="36"/>
      <c r="I88" s="36"/>
      <c r="J88" s="158">
        <f>BK88</f>
        <v>0</v>
      </c>
      <c r="K88" s="36"/>
      <c r="L88" s="39"/>
      <c r="M88" s="71"/>
      <c r="N88" s="159"/>
      <c r="O88" s="72"/>
      <c r="P88" s="160">
        <f>P89+SUM(P90:P100)+P123</f>
        <v>0</v>
      </c>
      <c r="Q88" s="72"/>
      <c r="R88" s="160">
        <f>R89+SUM(R90:R100)+R123</f>
        <v>9.3780000000000001</v>
      </c>
      <c r="S88" s="72"/>
      <c r="T88" s="161">
        <f>T89+SUM(T90:T100)+T123</f>
        <v>0</v>
      </c>
      <c r="U88" s="34"/>
      <c r="V88" s="34"/>
      <c r="W88" s="34"/>
      <c r="X88" s="34"/>
      <c r="Y88" s="34"/>
      <c r="Z88" s="34"/>
      <c r="AA88" s="34"/>
      <c r="AB88" s="34"/>
      <c r="AC88" s="34"/>
      <c r="AD88" s="34"/>
      <c r="AE88" s="34"/>
      <c r="AT88" s="17" t="s">
        <v>75</v>
      </c>
      <c r="AU88" s="17" t="s">
        <v>140</v>
      </c>
      <c r="BK88" s="162">
        <f>BK89+SUM(BK90:BK100)+BK123</f>
        <v>0</v>
      </c>
    </row>
    <row r="89" spans="1:65" s="2" customFormat="1" ht="16.5" customHeight="1">
      <c r="A89" s="34"/>
      <c r="B89" s="35"/>
      <c r="C89" s="163" t="s">
        <v>83</v>
      </c>
      <c r="D89" s="163" t="s">
        <v>157</v>
      </c>
      <c r="E89" s="164" t="s">
        <v>200</v>
      </c>
      <c r="F89" s="165" t="s">
        <v>201</v>
      </c>
      <c r="G89" s="166" t="s">
        <v>202</v>
      </c>
      <c r="H89" s="167">
        <v>5.1150000000000002</v>
      </c>
      <c r="I89" s="168"/>
      <c r="J89" s="169">
        <f>ROUND(I89*H89,2)</f>
        <v>0</v>
      </c>
      <c r="K89" s="170"/>
      <c r="L89" s="171"/>
      <c r="M89" s="172" t="s">
        <v>35</v>
      </c>
      <c r="N89" s="173" t="s">
        <v>47</v>
      </c>
      <c r="O89" s="64"/>
      <c r="P89" s="174">
        <f>O89*H89</f>
        <v>0</v>
      </c>
      <c r="Q89" s="174">
        <v>1</v>
      </c>
      <c r="R89" s="174">
        <f>Q89*H89</f>
        <v>5.1150000000000002</v>
      </c>
      <c r="S89" s="174">
        <v>0</v>
      </c>
      <c r="T89" s="175">
        <f>S89*H89</f>
        <v>0</v>
      </c>
      <c r="U89" s="34"/>
      <c r="V89" s="34"/>
      <c r="W89" s="34"/>
      <c r="X89" s="34"/>
      <c r="Y89" s="34"/>
      <c r="Z89" s="34"/>
      <c r="AA89" s="34"/>
      <c r="AB89" s="34"/>
      <c r="AC89" s="34"/>
      <c r="AD89" s="34"/>
      <c r="AE89" s="34"/>
      <c r="AR89" s="176" t="s">
        <v>161</v>
      </c>
      <c r="AT89" s="176" t="s">
        <v>157</v>
      </c>
      <c r="AU89" s="176" t="s">
        <v>76</v>
      </c>
      <c r="AY89" s="17" t="s">
        <v>162</v>
      </c>
      <c r="BE89" s="177">
        <f>IF(N89="základní",J89,0)</f>
        <v>0</v>
      </c>
      <c r="BF89" s="177">
        <f>IF(N89="snížená",J89,0)</f>
        <v>0</v>
      </c>
      <c r="BG89" s="177">
        <f>IF(N89="zákl. přenesená",J89,0)</f>
        <v>0</v>
      </c>
      <c r="BH89" s="177">
        <f>IF(N89="sníž. přenesená",J89,0)</f>
        <v>0</v>
      </c>
      <c r="BI89" s="177">
        <f>IF(N89="nulová",J89,0)</f>
        <v>0</v>
      </c>
      <c r="BJ89" s="17" t="s">
        <v>83</v>
      </c>
      <c r="BK89" s="177">
        <f>ROUND(I89*H89,2)</f>
        <v>0</v>
      </c>
      <c r="BL89" s="17" t="s">
        <v>163</v>
      </c>
      <c r="BM89" s="176" t="s">
        <v>968</v>
      </c>
    </row>
    <row r="90" spans="1:65" s="2" customFormat="1" ht="11.25">
      <c r="A90" s="34"/>
      <c r="B90" s="35"/>
      <c r="C90" s="36"/>
      <c r="D90" s="178" t="s">
        <v>165</v>
      </c>
      <c r="E90" s="36"/>
      <c r="F90" s="179" t="s">
        <v>201</v>
      </c>
      <c r="G90" s="36"/>
      <c r="H90" s="36"/>
      <c r="I90" s="180"/>
      <c r="J90" s="36"/>
      <c r="K90" s="36"/>
      <c r="L90" s="39"/>
      <c r="M90" s="181"/>
      <c r="N90" s="182"/>
      <c r="O90" s="64"/>
      <c r="P90" s="64"/>
      <c r="Q90" s="64"/>
      <c r="R90" s="64"/>
      <c r="S90" s="64"/>
      <c r="T90" s="65"/>
      <c r="U90" s="34"/>
      <c r="V90" s="34"/>
      <c r="W90" s="34"/>
      <c r="X90" s="34"/>
      <c r="Y90" s="34"/>
      <c r="Z90" s="34"/>
      <c r="AA90" s="34"/>
      <c r="AB90" s="34"/>
      <c r="AC90" s="34"/>
      <c r="AD90" s="34"/>
      <c r="AE90" s="34"/>
      <c r="AT90" s="17" t="s">
        <v>165</v>
      </c>
      <c r="AU90" s="17" t="s">
        <v>76</v>
      </c>
    </row>
    <row r="91" spans="1:65" s="2" customFormat="1" ht="39">
      <c r="A91" s="34"/>
      <c r="B91" s="35"/>
      <c r="C91" s="36"/>
      <c r="D91" s="178" t="s">
        <v>219</v>
      </c>
      <c r="E91" s="36"/>
      <c r="F91" s="194" t="s">
        <v>883</v>
      </c>
      <c r="G91" s="36"/>
      <c r="H91" s="36"/>
      <c r="I91" s="180"/>
      <c r="J91" s="36"/>
      <c r="K91" s="36"/>
      <c r="L91" s="39"/>
      <c r="M91" s="181"/>
      <c r="N91" s="182"/>
      <c r="O91" s="64"/>
      <c r="P91" s="64"/>
      <c r="Q91" s="64"/>
      <c r="R91" s="64"/>
      <c r="S91" s="64"/>
      <c r="T91" s="65"/>
      <c r="U91" s="34"/>
      <c r="V91" s="34"/>
      <c r="W91" s="34"/>
      <c r="X91" s="34"/>
      <c r="Y91" s="34"/>
      <c r="Z91" s="34"/>
      <c r="AA91" s="34"/>
      <c r="AB91" s="34"/>
      <c r="AC91" s="34"/>
      <c r="AD91" s="34"/>
      <c r="AE91" s="34"/>
      <c r="AT91" s="17" t="s">
        <v>219</v>
      </c>
      <c r="AU91" s="17" t="s">
        <v>76</v>
      </c>
    </row>
    <row r="92" spans="1:65" s="12" customFormat="1" ht="11.25">
      <c r="B92" s="183"/>
      <c r="C92" s="184"/>
      <c r="D92" s="178" t="s">
        <v>166</v>
      </c>
      <c r="E92" s="185" t="s">
        <v>35</v>
      </c>
      <c r="F92" s="186" t="s">
        <v>785</v>
      </c>
      <c r="G92" s="184"/>
      <c r="H92" s="187">
        <v>5.1150000000000002</v>
      </c>
      <c r="I92" s="188"/>
      <c r="J92" s="184"/>
      <c r="K92" s="184"/>
      <c r="L92" s="189"/>
      <c r="M92" s="190"/>
      <c r="N92" s="191"/>
      <c r="O92" s="191"/>
      <c r="P92" s="191"/>
      <c r="Q92" s="191"/>
      <c r="R92" s="191"/>
      <c r="S92" s="191"/>
      <c r="T92" s="192"/>
      <c r="AT92" s="193" t="s">
        <v>166</v>
      </c>
      <c r="AU92" s="193" t="s">
        <v>76</v>
      </c>
      <c r="AV92" s="12" t="s">
        <v>85</v>
      </c>
      <c r="AW92" s="12" t="s">
        <v>37</v>
      </c>
      <c r="AX92" s="12" t="s">
        <v>83</v>
      </c>
      <c r="AY92" s="193" t="s">
        <v>162</v>
      </c>
    </row>
    <row r="93" spans="1:65" s="2" customFormat="1" ht="16.5" customHeight="1">
      <c r="A93" s="34"/>
      <c r="B93" s="35"/>
      <c r="C93" s="163" t="s">
        <v>85</v>
      </c>
      <c r="D93" s="163" t="s">
        <v>157</v>
      </c>
      <c r="E93" s="164" t="s">
        <v>206</v>
      </c>
      <c r="F93" s="165" t="s">
        <v>207</v>
      </c>
      <c r="G93" s="166" t="s">
        <v>202</v>
      </c>
      <c r="H93" s="167">
        <v>4.2629999999999999</v>
      </c>
      <c r="I93" s="168"/>
      <c r="J93" s="169">
        <f>ROUND(I93*H93,2)</f>
        <v>0</v>
      </c>
      <c r="K93" s="170"/>
      <c r="L93" s="171"/>
      <c r="M93" s="172" t="s">
        <v>35</v>
      </c>
      <c r="N93" s="173" t="s">
        <v>47</v>
      </c>
      <c r="O93" s="64"/>
      <c r="P93" s="174">
        <f>O93*H93</f>
        <v>0</v>
      </c>
      <c r="Q93" s="174">
        <v>1</v>
      </c>
      <c r="R93" s="174">
        <f>Q93*H93</f>
        <v>4.2629999999999999</v>
      </c>
      <c r="S93" s="174">
        <v>0</v>
      </c>
      <c r="T93" s="175">
        <f>S93*H93</f>
        <v>0</v>
      </c>
      <c r="U93" s="34"/>
      <c r="V93" s="34"/>
      <c r="W93" s="34"/>
      <c r="X93" s="34"/>
      <c r="Y93" s="34"/>
      <c r="Z93" s="34"/>
      <c r="AA93" s="34"/>
      <c r="AB93" s="34"/>
      <c r="AC93" s="34"/>
      <c r="AD93" s="34"/>
      <c r="AE93" s="34"/>
      <c r="AR93" s="176" t="s">
        <v>161</v>
      </c>
      <c r="AT93" s="176" t="s">
        <v>157</v>
      </c>
      <c r="AU93" s="176" t="s">
        <v>76</v>
      </c>
      <c r="AY93" s="17" t="s">
        <v>162</v>
      </c>
      <c r="BE93" s="177">
        <f>IF(N93="základní",J93,0)</f>
        <v>0</v>
      </c>
      <c r="BF93" s="177">
        <f>IF(N93="snížená",J93,0)</f>
        <v>0</v>
      </c>
      <c r="BG93" s="177">
        <f>IF(N93="zákl. přenesená",J93,0)</f>
        <v>0</v>
      </c>
      <c r="BH93" s="177">
        <f>IF(N93="sníž. přenesená",J93,0)</f>
        <v>0</v>
      </c>
      <c r="BI93" s="177">
        <f>IF(N93="nulová",J93,0)</f>
        <v>0</v>
      </c>
      <c r="BJ93" s="17" t="s">
        <v>83</v>
      </c>
      <c r="BK93" s="177">
        <f>ROUND(I93*H93,2)</f>
        <v>0</v>
      </c>
      <c r="BL93" s="17" t="s">
        <v>163</v>
      </c>
      <c r="BM93" s="176" t="s">
        <v>969</v>
      </c>
    </row>
    <row r="94" spans="1:65" s="2" customFormat="1" ht="11.25">
      <c r="A94" s="34"/>
      <c r="B94" s="35"/>
      <c r="C94" s="36"/>
      <c r="D94" s="178" t="s">
        <v>165</v>
      </c>
      <c r="E94" s="36"/>
      <c r="F94" s="179" t="s">
        <v>207</v>
      </c>
      <c r="G94" s="36"/>
      <c r="H94" s="36"/>
      <c r="I94" s="180"/>
      <c r="J94" s="36"/>
      <c r="K94" s="36"/>
      <c r="L94" s="39"/>
      <c r="M94" s="181"/>
      <c r="N94" s="182"/>
      <c r="O94" s="64"/>
      <c r="P94" s="64"/>
      <c r="Q94" s="64"/>
      <c r="R94" s="64"/>
      <c r="S94" s="64"/>
      <c r="T94" s="65"/>
      <c r="U94" s="34"/>
      <c r="V94" s="34"/>
      <c r="W94" s="34"/>
      <c r="X94" s="34"/>
      <c r="Y94" s="34"/>
      <c r="Z94" s="34"/>
      <c r="AA94" s="34"/>
      <c r="AB94" s="34"/>
      <c r="AC94" s="34"/>
      <c r="AD94" s="34"/>
      <c r="AE94" s="34"/>
      <c r="AT94" s="17" t="s">
        <v>165</v>
      </c>
      <c r="AU94" s="17" t="s">
        <v>76</v>
      </c>
    </row>
    <row r="95" spans="1:65" s="2" customFormat="1" ht="39">
      <c r="A95" s="34"/>
      <c r="B95" s="35"/>
      <c r="C95" s="36"/>
      <c r="D95" s="178" t="s">
        <v>219</v>
      </c>
      <c r="E95" s="36"/>
      <c r="F95" s="194" t="s">
        <v>883</v>
      </c>
      <c r="G95" s="36"/>
      <c r="H95" s="36"/>
      <c r="I95" s="180"/>
      <c r="J95" s="36"/>
      <c r="K95" s="36"/>
      <c r="L95" s="39"/>
      <c r="M95" s="181"/>
      <c r="N95" s="182"/>
      <c r="O95" s="64"/>
      <c r="P95" s="64"/>
      <c r="Q95" s="64"/>
      <c r="R95" s="64"/>
      <c r="S95" s="64"/>
      <c r="T95" s="65"/>
      <c r="U95" s="34"/>
      <c r="V95" s="34"/>
      <c r="W95" s="34"/>
      <c r="X95" s="34"/>
      <c r="Y95" s="34"/>
      <c r="Z95" s="34"/>
      <c r="AA95" s="34"/>
      <c r="AB95" s="34"/>
      <c r="AC95" s="34"/>
      <c r="AD95" s="34"/>
      <c r="AE95" s="34"/>
      <c r="AT95" s="17" t="s">
        <v>219</v>
      </c>
      <c r="AU95" s="17" t="s">
        <v>76</v>
      </c>
    </row>
    <row r="96" spans="1:65" s="12" customFormat="1" ht="11.25">
      <c r="B96" s="183"/>
      <c r="C96" s="184"/>
      <c r="D96" s="178" t="s">
        <v>166</v>
      </c>
      <c r="E96" s="185" t="s">
        <v>35</v>
      </c>
      <c r="F96" s="186" t="s">
        <v>786</v>
      </c>
      <c r="G96" s="184"/>
      <c r="H96" s="187">
        <v>4.2629999999999999</v>
      </c>
      <c r="I96" s="188"/>
      <c r="J96" s="184"/>
      <c r="K96" s="184"/>
      <c r="L96" s="189"/>
      <c r="M96" s="190"/>
      <c r="N96" s="191"/>
      <c r="O96" s="191"/>
      <c r="P96" s="191"/>
      <c r="Q96" s="191"/>
      <c r="R96" s="191"/>
      <c r="S96" s="191"/>
      <c r="T96" s="192"/>
      <c r="AT96" s="193" t="s">
        <v>166</v>
      </c>
      <c r="AU96" s="193" t="s">
        <v>76</v>
      </c>
      <c r="AV96" s="12" t="s">
        <v>85</v>
      </c>
      <c r="AW96" s="12" t="s">
        <v>37</v>
      </c>
      <c r="AX96" s="12" t="s">
        <v>83</v>
      </c>
      <c r="AY96" s="193" t="s">
        <v>162</v>
      </c>
    </row>
    <row r="97" spans="1:65" s="2" customFormat="1" ht="16.5" customHeight="1">
      <c r="A97" s="34"/>
      <c r="B97" s="35"/>
      <c r="C97" s="163" t="s">
        <v>172</v>
      </c>
      <c r="D97" s="163" t="s">
        <v>157</v>
      </c>
      <c r="E97" s="164" t="s">
        <v>211</v>
      </c>
      <c r="F97" s="165" t="s">
        <v>212</v>
      </c>
      <c r="G97" s="166" t="s">
        <v>213</v>
      </c>
      <c r="H97" s="167">
        <v>8</v>
      </c>
      <c r="I97" s="168"/>
      <c r="J97" s="169">
        <f>ROUND(I97*H97,2)</f>
        <v>0</v>
      </c>
      <c r="K97" s="170"/>
      <c r="L97" s="171"/>
      <c r="M97" s="172" t="s">
        <v>35</v>
      </c>
      <c r="N97" s="173" t="s">
        <v>47</v>
      </c>
      <c r="O97" s="64"/>
      <c r="P97" s="174">
        <f>O97*H97</f>
        <v>0</v>
      </c>
      <c r="Q97" s="174">
        <v>0</v>
      </c>
      <c r="R97" s="174">
        <f>Q97*H97</f>
        <v>0</v>
      </c>
      <c r="S97" s="174">
        <v>0</v>
      </c>
      <c r="T97" s="175">
        <f>S97*H97</f>
        <v>0</v>
      </c>
      <c r="U97" s="34"/>
      <c r="V97" s="34"/>
      <c r="W97" s="34"/>
      <c r="X97" s="34"/>
      <c r="Y97" s="34"/>
      <c r="Z97" s="34"/>
      <c r="AA97" s="34"/>
      <c r="AB97" s="34"/>
      <c r="AC97" s="34"/>
      <c r="AD97" s="34"/>
      <c r="AE97" s="34"/>
      <c r="AR97" s="176" t="s">
        <v>161</v>
      </c>
      <c r="AT97" s="176" t="s">
        <v>157</v>
      </c>
      <c r="AU97" s="176" t="s">
        <v>76</v>
      </c>
      <c r="AY97" s="17" t="s">
        <v>162</v>
      </c>
      <c r="BE97" s="177">
        <f>IF(N97="základní",J97,0)</f>
        <v>0</v>
      </c>
      <c r="BF97" s="177">
        <f>IF(N97="snížená",J97,0)</f>
        <v>0</v>
      </c>
      <c r="BG97" s="177">
        <f>IF(N97="zákl. přenesená",J97,0)</f>
        <v>0</v>
      </c>
      <c r="BH97" s="177">
        <f>IF(N97="sníž. přenesená",J97,0)</f>
        <v>0</v>
      </c>
      <c r="BI97" s="177">
        <f>IF(N97="nulová",J97,0)</f>
        <v>0</v>
      </c>
      <c r="BJ97" s="17" t="s">
        <v>83</v>
      </c>
      <c r="BK97" s="177">
        <f>ROUND(I97*H97,2)</f>
        <v>0</v>
      </c>
      <c r="BL97" s="17" t="s">
        <v>163</v>
      </c>
      <c r="BM97" s="176" t="s">
        <v>970</v>
      </c>
    </row>
    <row r="98" spans="1:65" s="2" customFormat="1" ht="11.25">
      <c r="A98" s="34"/>
      <c r="B98" s="35"/>
      <c r="C98" s="36"/>
      <c r="D98" s="178" t="s">
        <v>165</v>
      </c>
      <c r="E98" s="36"/>
      <c r="F98" s="179" t="s">
        <v>212</v>
      </c>
      <c r="G98" s="36"/>
      <c r="H98" s="36"/>
      <c r="I98" s="180"/>
      <c r="J98" s="36"/>
      <c r="K98" s="36"/>
      <c r="L98" s="39"/>
      <c r="M98" s="181"/>
      <c r="N98" s="182"/>
      <c r="O98" s="64"/>
      <c r="P98" s="64"/>
      <c r="Q98" s="64"/>
      <c r="R98" s="64"/>
      <c r="S98" s="64"/>
      <c r="T98" s="65"/>
      <c r="U98" s="34"/>
      <c r="V98" s="34"/>
      <c r="W98" s="34"/>
      <c r="X98" s="34"/>
      <c r="Y98" s="34"/>
      <c r="Z98" s="34"/>
      <c r="AA98" s="34"/>
      <c r="AB98" s="34"/>
      <c r="AC98" s="34"/>
      <c r="AD98" s="34"/>
      <c r="AE98" s="34"/>
      <c r="AT98" s="17" t="s">
        <v>165</v>
      </c>
      <c r="AU98" s="17" t="s">
        <v>76</v>
      </c>
    </row>
    <row r="99" spans="1:65" s="12" customFormat="1" ht="11.25">
      <c r="B99" s="183"/>
      <c r="C99" s="184"/>
      <c r="D99" s="178" t="s">
        <v>166</v>
      </c>
      <c r="E99" s="185" t="s">
        <v>35</v>
      </c>
      <c r="F99" s="186" t="s">
        <v>567</v>
      </c>
      <c r="G99" s="184"/>
      <c r="H99" s="187">
        <v>8</v>
      </c>
      <c r="I99" s="188"/>
      <c r="J99" s="184"/>
      <c r="K99" s="184"/>
      <c r="L99" s="189"/>
      <c r="M99" s="190"/>
      <c r="N99" s="191"/>
      <c r="O99" s="191"/>
      <c r="P99" s="191"/>
      <c r="Q99" s="191"/>
      <c r="R99" s="191"/>
      <c r="S99" s="191"/>
      <c r="T99" s="192"/>
      <c r="AT99" s="193" t="s">
        <v>166</v>
      </c>
      <c r="AU99" s="193" t="s">
        <v>76</v>
      </c>
      <c r="AV99" s="12" t="s">
        <v>85</v>
      </c>
      <c r="AW99" s="12" t="s">
        <v>37</v>
      </c>
      <c r="AX99" s="12" t="s">
        <v>83</v>
      </c>
      <c r="AY99" s="193" t="s">
        <v>162</v>
      </c>
    </row>
    <row r="100" spans="1:65" s="13" customFormat="1" ht="25.9" customHeight="1">
      <c r="B100" s="195"/>
      <c r="C100" s="196"/>
      <c r="D100" s="197" t="s">
        <v>75</v>
      </c>
      <c r="E100" s="198" t="s">
        <v>274</v>
      </c>
      <c r="F100" s="198" t="s">
        <v>275</v>
      </c>
      <c r="G100" s="196"/>
      <c r="H100" s="196"/>
      <c r="I100" s="199"/>
      <c r="J100" s="200">
        <f>BK100</f>
        <v>0</v>
      </c>
      <c r="K100" s="196"/>
      <c r="L100" s="201"/>
      <c r="M100" s="202"/>
      <c r="N100" s="203"/>
      <c r="O100" s="203"/>
      <c r="P100" s="204">
        <f>P101</f>
        <v>0</v>
      </c>
      <c r="Q100" s="203"/>
      <c r="R100" s="204">
        <f>R101</f>
        <v>0</v>
      </c>
      <c r="S100" s="203"/>
      <c r="T100" s="205">
        <f>T101</f>
        <v>0</v>
      </c>
      <c r="AR100" s="206" t="s">
        <v>83</v>
      </c>
      <c r="AT100" s="207" t="s">
        <v>75</v>
      </c>
      <c r="AU100" s="207" t="s">
        <v>76</v>
      </c>
      <c r="AY100" s="206" t="s">
        <v>162</v>
      </c>
      <c r="BK100" s="208">
        <f>BK101</f>
        <v>0</v>
      </c>
    </row>
    <row r="101" spans="1:65" s="13" customFormat="1" ht="22.9" customHeight="1">
      <c r="B101" s="195"/>
      <c r="C101" s="196"/>
      <c r="D101" s="197" t="s">
        <v>75</v>
      </c>
      <c r="E101" s="209" t="s">
        <v>181</v>
      </c>
      <c r="F101" s="209" t="s">
        <v>276</v>
      </c>
      <c r="G101" s="196"/>
      <c r="H101" s="196"/>
      <c r="I101" s="199"/>
      <c r="J101" s="210">
        <f>BK101</f>
        <v>0</v>
      </c>
      <c r="K101" s="196"/>
      <c r="L101" s="201"/>
      <c r="M101" s="202"/>
      <c r="N101" s="203"/>
      <c r="O101" s="203"/>
      <c r="P101" s="204">
        <f>SUM(P102:P122)</f>
        <v>0</v>
      </c>
      <c r="Q101" s="203"/>
      <c r="R101" s="204">
        <f>SUM(R102:R122)</f>
        <v>0</v>
      </c>
      <c r="S101" s="203"/>
      <c r="T101" s="205">
        <f>SUM(T102:T122)</f>
        <v>0</v>
      </c>
      <c r="AR101" s="206" t="s">
        <v>83</v>
      </c>
      <c r="AT101" s="207" t="s">
        <v>75</v>
      </c>
      <c r="AU101" s="207" t="s">
        <v>83</v>
      </c>
      <c r="AY101" s="206" t="s">
        <v>162</v>
      </c>
      <c r="BK101" s="208">
        <f>SUM(BK102:BK122)</f>
        <v>0</v>
      </c>
    </row>
    <row r="102" spans="1:65" s="2" customFormat="1" ht="16.5" customHeight="1">
      <c r="A102" s="34"/>
      <c r="B102" s="35"/>
      <c r="C102" s="211" t="s">
        <v>163</v>
      </c>
      <c r="D102" s="211" t="s">
        <v>278</v>
      </c>
      <c r="E102" s="212" t="s">
        <v>538</v>
      </c>
      <c r="F102" s="213" t="s">
        <v>539</v>
      </c>
      <c r="G102" s="214" t="s">
        <v>160</v>
      </c>
      <c r="H102" s="215">
        <v>2</v>
      </c>
      <c r="I102" s="216"/>
      <c r="J102" s="217">
        <f>ROUND(I102*H102,2)</f>
        <v>0</v>
      </c>
      <c r="K102" s="218"/>
      <c r="L102" s="39"/>
      <c r="M102" s="219" t="s">
        <v>35</v>
      </c>
      <c r="N102" s="220" t="s">
        <v>47</v>
      </c>
      <c r="O102" s="64"/>
      <c r="P102" s="174">
        <f>O102*H102</f>
        <v>0</v>
      </c>
      <c r="Q102" s="174">
        <v>0</v>
      </c>
      <c r="R102" s="174">
        <f>Q102*H102</f>
        <v>0</v>
      </c>
      <c r="S102" s="174">
        <v>0</v>
      </c>
      <c r="T102" s="175">
        <f>S102*H102</f>
        <v>0</v>
      </c>
      <c r="U102" s="34"/>
      <c r="V102" s="34"/>
      <c r="W102" s="34"/>
      <c r="X102" s="34"/>
      <c r="Y102" s="34"/>
      <c r="Z102" s="34"/>
      <c r="AA102" s="34"/>
      <c r="AB102" s="34"/>
      <c r="AC102" s="34"/>
      <c r="AD102" s="34"/>
      <c r="AE102" s="34"/>
      <c r="AR102" s="176" t="s">
        <v>163</v>
      </c>
      <c r="AT102" s="176" t="s">
        <v>278</v>
      </c>
      <c r="AU102" s="176" t="s">
        <v>85</v>
      </c>
      <c r="AY102" s="17" t="s">
        <v>162</v>
      </c>
      <c r="BE102" s="177">
        <f>IF(N102="základní",J102,0)</f>
        <v>0</v>
      </c>
      <c r="BF102" s="177">
        <f>IF(N102="snížená",J102,0)</f>
        <v>0</v>
      </c>
      <c r="BG102" s="177">
        <f>IF(N102="zákl. přenesená",J102,0)</f>
        <v>0</v>
      </c>
      <c r="BH102" s="177">
        <f>IF(N102="sníž. přenesená",J102,0)</f>
        <v>0</v>
      </c>
      <c r="BI102" s="177">
        <f>IF(N102="nulová",J102,0)</f>
        <v>0</v>
      </c>
      <c r="BJ102" s="17" t="s">
        <v>83</v>
      </c>
      <c r="BK102" s="177">
        <f>ROUND(I102*H102,2)</f>
        <v>0</v>
      </c>
      <c r="BL102" s="17" t="s">
        <v>163</v>
      </c>
      <c r="BM102" s="176" t="s">
        <v>971</v>
      </c>
    </row>
    <row r="103" spans="1:65" s="2" customFormat="1" ht="19.5">
      <c r="A103" s="34"/>
      <c r="B103" s="35"/>
      <c r="C103" s="36"/>
      <c r="D103" s="178" t="s">
        <v>165</v>
      </c>
      <c r="E103" s="36"/>
      <c r="F103" s="179" t="s">
        <v>541</v>
      </c>
      <c r="G103" s="36"/>
      <c r="H103" s="36"/>
      <c r="I103" s="180"/>
      <c r="J103" s="36"/>
      <c r="K103" s="36"/>
      <c r="L103" s="39"/>
      <c r="M103" s="181"/>
      <c r="N103" s="182"/>
      <c r="O103" s="64"/>
      <c r="P103" s="64"/>
      <c r="Q103" s="64"/>
      <c r="R103" s="64"/>
      <c r="S103" s="64"/>
      <c r="T103" s="65"/>
      <c r="U103" s="34"/>
      <c r="V103" s="34"/>
      <c r="W103" s="34"/>
      <c r="X103" s="34"/>
      <c r="Y103" s="34"/>
      <c r="Z103" s="34"/>
      <c r="AA103" s="34"/>
      <c r="AB103" s="34"/>
      <c r="AC103" s="34"/>
      <c r="AD103" s="34"/>
      <c r="AE103" s="34"/>
      <c r="AT103" s="17" t="s">
        <v>165</v>
      </c>
      <c r="AU103" s="17" t="s">
        <v>85</v>
      </c>
    </row>
    <row r="104" spans="1:65" s="12" customFormat="1" ht="11.25">
      <c r="B104" s="183"/>
      <c r="C104" s="184"/>
      <c r="D104" s="178" t="s">
        <v>166</v>
      </c>
      <c r="E104" s="185" t="s">
        <v>35</v>
      </c>
      <c r="F104" s="186" t="s">
        <v>524</v>
      </c>
      <c r="G104" s="184"/>
      <c r="H104" s="187">
        <v>2</v>
      </c>
      <c r="I104" s="188"/>
      <c r="J104" s="184"/>
      <c r="K104" s="184"/>
      <c r="L104" s="189"/>
      <c r="M104" s="190"/>
      <c r="N104" s="191"/>
      <c r="O104" s="191"/>
      <c r="P104" s="191"/>
      <c r="Q104" s="191"/>
      <c r="R104" s="191"/>
      <c r="S104" s="191"/>
      <c r="T104" s="192"/>
      <c r="AT104" s="193" t="s">
        <v>166</v>
      </c>
      <c r="AU104" s="193" t="s">
        <v>85</v>
      </c>
      <c r="AV104" s="12" t="s">
        <v>85</v>
      </c>
      <c r="AW104" s="12" t="s">
        <v>37</v>
      </c>
      <c r="AX104" s="12" t="s">
        <v>83</v>
      </c>
      <c r="AY104" s="193" t="s">
        <v>162</v>
      </c>
    </row>
    <row r="105" spans="1:65" s="2" customFormat="1" ht="16.5" customHeight="1">
      <c r="A105" s="34"/>
      <c r="B105" s="35"/>
      <c r="C105" s="211" t="s">
        <v>181</v>
      </c>
      <c r="D105" s="211" t="s">
        <v>278</v>
      </c>
      <c r="E105" s="212" t="s">
        <v>753</v>
      </c>
      <c r="F105" s="213" t="s">
        <v>754</v>
      </c>
      <c r="G105" s="214" t="s">
        <v>160</v>
      </c>
      <c r="H105" s="215">
        <v>2</v>
      </c>
      <c r="I105" s="216"/>
      <c r="J105" s="217">
        <f>ROUND(I105*H105,2)</f>
        <v>0</v>
      </c>
      <c r="K105" s="218"/>
      <c r="L105" s="39"/>
      <c r="M105" s="219" t="s">
        <v>35</v>
      </c>
      <c r="N105" s="220" t="s">
        <v>47</v>
      </c>
      <c r="O105" s="64"/>
      <c r="P105" s="174">
        <f>O105*H105</f>
        <v>0</v>
      </c>
      <c r="Q105" s="174">
        <v>0</v>
      </c>
      <c r="R105" s="174">
        <f>Q105*H105</f>
        <v>0</v>
      </c>
      <c r="S105" s="174">
        <v>0</v>
      </c>
      <c r="T105" s="175">
        <f>S105*H105</f>
        <v>0</v>
      </c>
      <c r="U105" s="34"/>
      <c r="V105" s="34"/>
      <c r="W105" s="34"/>
      <c r="X105" s="34"/>
      <c r="Y105" s="34"/>
      <c r="Z105" s="34"/>
      <c r="AA105" s="34"/>
      <c r="AB105" s="34"/>
      <c r="AC105" s="34"/>
      <c r="AD105" s="34"/>
      <c r="AE105" s="34"/>
      <c r="AR105" s="176" t="s">
        <v>163</v>
      </c>
      <c r="AT105" s="176" t="s">
        <v>278</v>
      </c>
      <c r="AU105" s="176" t="s">
        <v>85</v>
      </c>
      <c r="AY105" s="17" t="s">
        <v>162</v>
      </c>
      <c r="BE105" s="177">
        <f>IF(N105="základní",J105,0)</f>
        <v>0</v>
      </c>
      <c r="BF105" s="177">
        <f>IF(N105="snížená",J105,0)</f>
        <v>0</v>
      </c>
      <c r="BG105" s="177">
        <f>IF(N105="zákl. přenesená",J105,0)</f>
        <v>0</v>
      </c>
      <c r="BH105" s="177">
        <f>IF(N105="sníž. přenesená",J105,0)</f>
        <v>0</v>
      </c>
      <c r="BI105" s="177">
        <f>IF(N105="nulová",J105,0)</f>
        <v>0</v>
      </c>
      <c r="BJ105" s="17" t="s">
        <v>83</v>
      </c>
      <c r="BK105" s="177">
        <f>ROUND(I105*H105,2)</f>
        <v>0</v>
      </c>
      <c r="BL105" s="17" t="s">
        <v>163</v>
      </c>
      <c r="BM105" s="176" t="s">
        <v>972</v>
      </c>
    </row>
    <row r="106" spans="1:65" s="2" customFormat="1" ht="19.5">
      <c r="A106" s="34"/>
      <c r="B106" s="35"/>
      <c r="C106" s="36"/>
      <c r="D106" s="178" t="s">
        <v>165</v>
      </c>
      <c r="E106" s="36"/>
      <c r="F106" s="179" t="s">
        <v>756</v>
      </c>
      <c r="G106" s="36"/>
      <c r="H106" s="36"/>
      <c r="I106" s="180"/>
      <c r="J106" s="36"/>
      <c r="K106" s="36"/>
      <c r="L106" s="39"/>
      <c r="M106" s="181"/>
      <c r="N106" s="182"/>
      <c r="O106" s="64"/>
      <c r="P106" s="64"/>
      <c r="Q106" s="64"/>
      <c r="R106" s="64"/>
      <c r="S106" s="64"/>
      <c r="T106" s="65"/>
      <c r="U106" s="34"/>
      <c r="V106" s="34"/>
      <c r="W106" s="34"/>
      <c r="X106" s="34"/>
      <c r="Y106" s="34"/>
      <c r="Z106" s="34"/>
      <c r="AA106" s="34"/>
      <c r="AB106" s="34"/>
      <c r="AC106" s="34"/>
      <c r="AD106" s="34"/>
      <c r="AE106" s="34"/>
      <c r="AT106" s="17" t="s">
        <v>165</v>
      </c>
      <c r="AU106" s="17" t="s">
        <v>85</v>
      </c>
    </row>
    <row r="107" spans="1:65" s="12" customFormat="1" ht="11.25">
      <c r="B107" s="183"/>
      <c r="C107" s="184"/>
      <c r="D107" s="178" t="s">
        <v>166</v>
      </c>
      <c r="E107" s="185" t="s">
        <v>35</v>
      </c>
      <c r="F107" s="186" t="s">
        <v>517</v>
      </c>
      <c r="G107" s="184"/>
      <c r="H107" s="187">
        <v>2</v>
      </c>
      <c r="I107" s="188"/>
      <c r="J107" s="184"/>
      <c r="K107" s="184"/>
      <c r="L107" s="189"/>
      <c r="M107" s="190"/>
      <c r="N107" s="191"/>
      <c r="O107" s="191"/>
      <c r="P107" s="191"/>
      <c r="Q107" s="191"/>
      <c r="R107" s="191"/>
      <c r="S107" s="191"/>
      <c r="T107" s="192"/>
      <c r="AT107" s="193" t="s">
        <v>166</v>
      </c>
      <c r="AU107" s="193" t="s">
        <v>85</v>
      </c>
      <c r="AV107" s="12" t="s">
        <v>85</v>
      </c>
      <c r="AW107" s="12" t="s">
        <v>37</v>
      </c>
      <c r="AX107" s="12" t="s">
        <v>83</v>
      </c>
      <c r="AY107" s="193" t="s">
        <v>162</v>
      </c>
    </row>
    <row r="108" spans="1:65" s="2" customFormat="1" ht="16.5" customHeight="1">
      <c r="A108" s="34"/>
      <c r="B108" s="35"/>
      <c r="C108" s="211" t="s">
        <v>186</v>
      </c>
      <c r="D108" s="211" t="s">
        <v>278</v>
      </c>
      <c r="E108" s="212" t="s">
        <v>531</v>
      </c>
      <c r="F108" s="213" t="s">
        <v>532</v>
      </c>
      <c r="G108" s="214" t="s">
        <v>230</v>
      </c>
      <c r="H108" s="215">
        <v>5.4</v>
      </c>
      <c r="I108" s="216"/>
      <c r="J108" s="217">
        <f>ROUND(I108*H108,2)</f>
        <v>0</v>
      </c>
      <c r="K108" s="218"/>
      <c r="L108" s="39"/>
      <c r="M108" s="219" t="s">
        <v>35</v>
      </c>
      <c r="N108" s="220" t="s">
        <v>47</v>
      </c>
      <c r="O108" s="64"/>
      <c r="P108" s="174">
        <f>O108*H108</f>
        <v>0</v>
      </c>
      <c r="Q108" s="174">
        <v>0</v>
      </c>
      <c r="R108" s="174">
        <f>Q108*H108</f>
        <v>0</v>
      </c>
      <c r="S108" s="174">
        <v>0</v>
      </c>
      <c r="T108" s="175">
        <f>S108*H108</f>
        <v>0</v>
      </c>
      <c r="U108" s="34"/>
      <c r="V108" s="34"/>
      <c r="W108" s="34"/>
      <c r="X108" s="34"/>
      <c r="Y108" s="34"/>
      <c r="Z108" s="34"/>
      <c r="AA108" s="34"/>
      <c r="AB108" s="34"/>
      <c r="AC108" s="34"/>
      <c r="AD108" s="34"/>
      <c r="AE108" s="34"/>
      <c r="AR108" s="176" t="s">
        <v>163</v>
      </c>
      <c r="AT108" s="176" t="s">
        <v>278</v>
      </c>
      <c r="AU108" s="176" t="s">
        <v>85</v>
      </c>
      <c r="AY108" s="17" t="s">
        <v>162</v>
      </c>
      <c r="BE108" s="177">
        <f>IF(N108="základní",J108,0)</f>
        <v>0</v>
      </c>
      <c r="BF108" s="177">
        <f>IF(N108="snížená",J108,0)</f>
        <v>0</v>
      </c>
      <c r="BG108" s="177">
        <f>IF(N108="zákl. přenesená",J108,0)</f>
        <v>0</v>
      </c>
      <c r="BH108" s="177">
        <f>IF(N108="sníž. přenesená",J108,0)</f>
        <v>0</v>
      </c>
      <c r="BI108" s="177">
        <f>IF(N108="nulová",J108,0)</f>
        <v>0</v>
      </c>
      <c r="BJ108" s="17" t="s">
        <v>83</v>
      </c>
      <c r="BK108" s="177">
        <f>ROUND(I108*H108,2)</f>
        <v>0</v>
      </c>
      <c r="BL108" s="17" t="s">
        <v>163</v>
      </c>
      <c r="BM108" s="176" t="s">
        <v>973</v>
      </c>
    </row>
    <row r="109" spans="1:65" s="2" customFormat="1" ht="19.5">
      <c r="A109" s="34"/>
      <c r="B109" s="35"/>
      <c r="C109" s="36"/>
      <c r="D109" s="178" t="s">
        <v>165</v>
      </c>
      <c r="E109" s="36"/>
      <c r="F109" s="179" t="s">
        <v>534</v>
      </c>
      <c r="G109" s="36"/>
      <c r="H109" s="36"/>
      <c r="I109" s="180"/>
      <c r="J109" s="36"/>
      <c r="K109" s="36"/>
      <c r="L109" s="39"/>
      <c r="M109" s="181"/>
      <c r="N109" s="182"/>
      <c r="O109" s="64"/>
      <c r="P109" s="64"/>
      <c r="Q109" s="64"/>
      <c r="R109" s="64"/>
      <c r="S109" s="64"/>
      <c r="T109" s="65"/>
      <c r="U109" s="34"/>
      <c r="V109" s="34"/>
      <c r="W109" s="34"/>
      <c r="X109" s="34"/>
      <c r="Y109" s="34"/>
      <c r="Z109" s="34"/>
      <c r="AA109" s="34"/>
      <c r="AB109" s="34"/>
      <c r="AC109" s="34"/>
      <c r="AD109" s="34"/>
      <c r="AE109" s="34"/>
      <c r="AT109" s="17" t="s">
        <v>165</v>
      </c>
      <c r="AU109" s="17" t="s">
        <v>85</v>
      </c>
    </row>
    <row r="110" spans="1:65" s="12" customFormat="1" ht="11.25">
      <c r="B110" s="183"/>
      <c r="C110" s="184"/>
      <c r="D110" s="178" t="s">
        <v>166</v>
      </c>
      <c r="E110" s="185" t="s">
        <v>35</v>
      </c>
      <c r="F110" s="186" t="s">
        <v>270</v>
      </c>
      <c r="G110" s="184"/>
      <c r="H110" s="187">
        <v>5.4</v>
      </c>
      <c r="I110" s="188"/>
      <c r="J110" s="184"/>
      <c r="K110" s="184"/>
      <c r="L110" s="189"/>
      <c r="M110" s="190"/>
      <c r="N110" s="191"/>
      <c r="O110" s="191"/>
      <c r="P110" s="191"/>
      <c r="Q110" s="191"/>
      <c r="R110" s="191"/>
      <c r="S110" s="191"/>
      <c r="T110" s="192"/>
      <c r="AT110" s="193" t="s">
        <v>166</v>
      </c>
      <c r="AU110" s="193" t="s">
        <v>85</v>
      </c>
      <c r="AV110" s="12" t="s">
        <v>85</v>
      </c>
      <c r="AW110" s="12" t="s">
        <v>37</v>
      </c>
      <c r="AX110" s="12" t="s">
        <v>83</v>
      </c>
      <c r="AY110" s="193" t="s">
        <v>162</v>
      </c>
    </row>
    <row r="111" spans="1:65" s="2" customFormat="1" ht="21.75" customHeight="1">
      <c r="A111" s="34"/>
      <c r="B111" s="35"/>
      <c r="C111" s="211" t="s">
        <v>190</v>
      </c>
      <c r="D111" s="211" t="s">
        <v>278</v>
      </c>
      <c r="E111" s="212" t="s">
        <v>896</v>
      </c>
      <c r="F111" s="213" t="s">
        <v>897</v>
      </c>
      <c r="G111" s="214" t="s">
        <v>230</v>
      </c>
      <c r="H111" s="215">
        <v>5.4</v>
      </c>
      <c r="I111" s="216"/>
      <c r="J111" s="217">
        <f>ROUND(I111*H111,2)</f>
        <v>0</v>
      </c>
      <c r="K111" s="218"/>
      <c r="L111" s="39"/>
      <c r="M111" s="219" t="s">
        <v>35</v>
      </c>
      <c r="N111" s="220" t="s">
        <v>47</v>
      </c>
      <c r="O111" s="64"/>
      <c r="P111" s="174">
        <f>O111*H111</f>
        <v>0</v>
      </c>
      <c r="Q111" s="174">
        <v>0</v>
      </c>
      <c r="R111" s="174">
        <f>Q111*H111</f>
        <v>0</v>
      </c>
      <c r="S111" s="174">
        <v>0</v>
      </c>
      <c r="T111" s="175">
        <f>S111*H111</f>
        <v>0</v>
      </c>
      <c r="U111" s="34"/>
      <c r="V111" s="34"/>
      <c r="W111" s="34"/>
      <c r="X111" s="34"/>
      <c r="Y111" s="34"/>
      <c r="Z111" s="34"/>
      <c r="AA111" s="34"/>
      <c r="AB111" s="34"/>
      <c r="AC111" s="34"/>
      <c r="AD111" s="34"/>
      <c r="AE111" s="34"/>
      <c r="AR111" s="176" t="s">
        <v>163</v>
      </c>
      <c r="AT111" s="176" t="s">
        <v>278</v>
      </c>
      <c r="AU111" s="176" t="s">
        <v>85</v>
      </c>
      <c r="AY111" s="17" t="s">
        <v>162</v>
      </c>
      <c r="BE111" s="177">
        <f>IF(N111="základní",J111,0)</f>
        <v>0</v>
      </c>
      <c r="BF111" s="177">
        <f>IF(N111="snížená",J111,0)</f>
        <v>0</v>
      </c>
      <c r="BG111" s="177">
        <f>IF(N111="zákl. přenesená",J111,0)</f>
        <v>0</v>
      </c>
      <c r="BH111" s="177">
        <f>IF(N111="sníž. přenesená",J111,0)</f>
        <v>0</v>
      </c>
      <c r="BI111" s="177">
        <f>IF(N111="nulová",J111,0)</f>
        <v>0</v>
      </c>
      <c r="BJ111" s="17" t="s">
        <v>83</v>
      </c>
      <c r="BK111" s="177">
        <f>ROUND(I111*H111,2)</f>
        <v>0</v>
      </c>
      <c r="BL111" s="17" t="s">
        <v>163</v>
      </c>
      <c r="BM111" s="176" t="s">
        <v>974</v>
      </c>
    </row>
    <row r="112" spans="1:65" s="2" customFormat="1" ht="19.5">
      <c r="A112" s="34"/>
      <c r="B112" s="35"/>
      <c r="C112" s="36"/>
      <c r="D112" s="178" t="s">
        <v>165</v>
      </c>
      <c r="E112" s="36"/>
      <c r="F112" s="179" t="s">
        <v>899</v>
      </c>
      <c r="G112" s="36"/>
      <c r="H112" s="36"/>
      <c r="I112" s="180"/>
      <c r="J112" s="36"/>
      <c r="K112" s="36"/>
      <c r="L112" s="39"/>
      <c r="M112" s="181"/>
      <c r="N112" s="182"/>
      <c r="O112" s="64"/>
      <c r="P112" s="64"/>
      <c r="Q112" s="64"/>
      <c r="R112" s="64"/>
      <c r="S112" s="64"/>
      <c r="T112" s="65"/>
      <c r="U112" s="34"/>
      <c r="V112" s="34"/>
      <c r="W112" s="34"/>
      <c r="X112" s="34"/>
      <c r="Y112" s="34"/>
      <c r="Z112" s="34"/>
      <c r="AA112" s="34"/>
      <c r="AB112" s="34"/>
      <c r="AC112" s="34"/>
      <c r="AD112" s="34"/>
      <c r="AE112" s="34"/>
      <c r="AT112" s="17" t="s">
        <v>165</v>
      </c>
      <c r="AU112" s="17" t="s">
        <v>85</v>
      </c>
    </row>
    <row r="113" spans="1:65" s="12" customFormat="1" ht="11.25">
      <c r="B113" s="183"/>
      <c r="C113" s="184"/>
      <c r="D113" s="178" t="s">
        <v>166</v>
      </c>
      <c r="E113" s="185" t="s">
        <v>35</v>
      </c>
      <c r="F113" s="186" t="s">
        <v>270</v>
      </c>
      <c r="G113" s="184"/>
      <c r="H113" s="187">
        <v>5.4</v>
      </c>
      <c r="I113" s="188"/>
      <c r="J113" s="184"/>
      <c r="K113" s="184"/>
      <c r="L113" s="189"/>
      <c r="M113" s="190"/>
      <c r="N113" s="191"/>
      <c r="O113" s="191"/>
      <c r="P113" s="191"/>
      <c r="Q113" s="191"/>
      <c r="R113" s="191"/>
      <c r="S113" s="191"/>
      <c r="T113" s="192"/>
      <c r="AT113" s="193" t="s">
        <v>166</v>
      </c>
      <c r="AU113" s="193" t="s">
        <v>85</v>
      </c>
      <c r="AV113" s="12" t="s">
        <v>85</v>
      </c>
      <c r="AW113" s="12" t="s">
        <v>37</v>
      </c>
      <c r="AX113" s="12" t="s">
        <v>83</v>
      </c>
      <c r="AY113" s="193" t="s">
        <v>162</v>
      </c>
    </row>
    <row r="114" spans="1:65" s="2" customFormat="1" ht="16.5" customHeight="1">
      <c r="A114" s="34"/>
      <c r="B114" s="35"/>
      <c r="C114" s="211" t="s">
        <v>161</v>
      </c>
      <c r="D114" s="211" t="s">
        <v>278</v>
      </c>
      <c r="E114" s="212" t="s">
        <v>463</v>
      </c>
      <c r="F114" s="213" t="s">
        <v>464</v>
      </c>
      <c r="G114" s="214" t="s">
        <v>230</v>
      </c>
      <c r="H114" s="215">
        <v>8.5</v>
      </c>
      <c r="I114" s="216"/>
      <c r="J114" s="217">
        <f>ROUND(I114*H114,2)</f>
        <v>0</v>
      </c>
      <c r="K114" s="218"/>
      <c r="L114" s="39"/>
      <c r="M114" s="219" t="s">
        <v>35</v>
      </c>
      <c r="N114" s="220" t="s">
        <v>47</v>
      </c>
      <c r="O114" s="64"/>
      <c r="P114" s="174">
        <f>O114*H114</f>
        <v>0</v>
      </c>
      <c r="Q114" s="174">
        <v>0</v>
      </c>
      <c r="R114" s="174">
        <f>Q114*H114</f>
        <v>0</v>
      </c>
      <c r="S114" s="174">
        <v>0</v>
      </c>
      <c r="T114" s="175">
        <f>S114*H114</f>
        <v>0</v>
      </c>
      <c r="U114" s="34"/>
      <c r="V114" s="34"/>
      <c r="W114" s="34"/>
      <c r="X114" s="34"/>
      <c r="Y114" s="34"/>
      <c r="Z114" s="34"/>
      <c r="AA114" s="34"/>
      <c r="AB114" s="34"/>
      <c r="AC114" s="34"/>
      <c r="AD114" s="34"/>
      <c r="AE114" s="34"/>
      <c r="AR114" s="176" t="s">
        <v>163</v>
      </c>
      <c r="AT114" s="176" t="s">
        <v>278</v>
      </c>
      <c r="AU114" s="176" t="s">
        <v>85</v>
      </c>
      <c r="AY114" s="17" t="s">
        <v>162</v>
      </c>
      <c r="BE114" s="177">
        <f>IF(N114="základní",J114,0)</f>
        <v>0</v>
      </c>
      <c r="BF114" s="177">
        <f>IF(N114="snížená",J114,0)</f>
        <v>0</v>
      </c>
      <c r="BG114" s="177">
        <f>IF(N114="zákl. přenesená",J114,0)</f>
        <v>0</v>
      </c>
      <c r="BH114" s="177">
        <f>IF(N114="sníž. přenesená",J114,0)</f>
        <v>0</v>
      </c>
      <c r="BI114" s="177">
        <f>IF(N114="nulová",J114,0)</f>
        <v>0</v>
      </c>
      <c r="BJ114" s="17" t="s">
        <v>83</v>
      </c>
      <c r="BK114" s="177">
        <f>ROUND(I114*H114,2)</f>
        <v>0</v>
      </c>
      <c r="BL114" s="17" t="s">
        <v>163</v>
      </c>
      <c r="BM114" s="176" t="s">
        <v>975</v>
      </c>
    </row>
    <row r="115" spans="1:65" s="2" customFormat="1" ht="11.25">
      <c r="A115" s="34"/>
      <c r="B115" s="35"/>
      <c r="C115" s="36"/>
      <c r="D115" s="178" t="s">
        <v>165</v>
      </c>
      <c r="E115" s="36"/>
      <c r="F115" s="179" t="s">
        <v>466</v>
      </c>
      <c r="G115" s="36"/>
      <c r="H115" s="36"/>
      <c r="I115" s="180"/>
      <c r="J115" s="36"/>
      <c r="K115" s="36"/>
      <c r="L115" s="39"/>
      <c r="M115" s="181"/>
      <c r="N115" s="182"/>
      <c r="O115" s="64"/>
      <c r="P115" s="64"/>
      <c r="Q115" s="64"/>
      <c r="R115" s="64"/>
      <c r="S115" s="64"/>
      <c r="T115" s="65"/>
      <c r="U115" s="34"/>
      <c r="V115" s="34"/>
      <c r="W115" s="34"/>
      <c r="X115" s="34"/>
      <c r="Y115" s="34"/>
      <c r="Z115" s="34"/>
      <c r="AA115" s="34"/>
      <c r="AB115" s="34"/>
      <c r="AC115" s="34"/>
      <c r="AD115" s="34"/>
      <c r="AE115" s="34"/>
      <c r="AT115" s="17" t="s">
        <v>165</v>
      </c>
      <c r="AU115" s="17" t="s">
        <v>85</v>
      </c>
    </row>
    <row r="116" spans="1:65" s="12" customFormat="1" ht="11.25">
      <c r="B116" s="183"/>
      <c r="C116" s="184"/>
      <c r="D116" s="178" t="s">
        <v>166</v>
      </c>
      <c r="E116" s="185" t="s">
        <v>35</v>
      </c>
      <c r="F116" s="186" t="s">
        <v>976</v>
      </c>
      <c r="G116" s="184"/>
      <c r="H116" s="187">
        <v>8.5</v>
      </c>
      <c r="I116" s="188"/>
      <c r="J116" s="184"/>
      <c r="K116" s="184"/>
      <c r="L116" s="189"/>
      <c r="M116" s="190"/>
      <c r="N116" s="191"/>
      <c r="O116" s="191"/>
      <c r="P116" s="191"/>
      <c r="Q116" s="191"/>
      <c r="R116" s="191"/>
      <c r="S116" s="191"/>
      <c r="T116" s="192"/>
      <c r="AT116" s="193" t="s">
        <v>166</v>
      </c>
      <c r="AU116" s="193" t="s">
        <v>85</v>
      </c>
      <c r="AV116" s="12" t="s">
        <v>85</v>
      </c>
      <c r="AW116" s="12" t="s">
        <v>37</v>
      </c>
      <c r="AX116" s="12" t="s">
        <v>83</v>
      </c>
      <c r="AY116" s="193" t="s">
        <v>162</v>
      </c>
    </row>
    <row r="117" spans="1:65" s="2" customFormat="1" ht="16.5" customHeight="1">
      <c r="A117" s="34"/>
      <c r="B117" s="35"/>
      <c r="C117" s="211" t="s">
        <v>199</v>
      </c>
      <c r="D117" s="211" t="s">
        <v>278</v>
      </c>
      <c r="E117" s="212" t="s">
        <v>469</v>
      </c>
      <c r="F117" s="213" t="s">
        <v>470</v>
      </c>
      <c r="G117" s="214" t="s">
        <v>471</v>
      </c>
      <c r="H117" s="215">
        <v>38.75</v>
      </c>
      <c r="I117" s="216"/>
      <c r="J117" s="217">
        <f>ROUND(I117*H117,2)</f>
        <v>0</v>
      </c>
      <c r="K117" s="218"/>
      <c r="L117" s="39"/>
      <c r="M117" s="219" t="s">
        <v>35</v>
      </c>
      <c r="N117" s="220" t="s">
        <v>47</v>
      </c>
      <c r="O117" s="64"/>
      <c r="P117" s="174">
        <f>O117*H117</f>
        <v>0</v>
      </c>
      <c r="Q117" s="174">
        <v>0</v>
      </c>
      <c r="R117" s="174">
        <f>Q117*H117</f>
        <v>0</v>
      </c>
      <c r="S117" s="174">
        <v>0</v>
      </c>
      <c r="T117" s="175">
        <f>S117*H117</f>
        <v>0</v>
      </c>
      <c r="U117" s="34"/>
      <c r="V117" s="34"/>
      <c r="W117" s="34"/>
      <c r="X117" s="34"/>
      <c r="Y117" s="34"/>
      <c r="Z117" s="34"/>
      <c r="AA117" s="34"/>
      <c r="AB117" s="34"/>
      <c r="AC117" s="34"/>
      <c r="AD117" s="34"/>
      <c r="AE117" s="34"/>
      <c r="AR117" s="176" t="s">
        <v>163</v>
      </c>
      <c r="AT117" s="176" t="s">
        <v>278</v>
      </c>
      <c r="AU117" s="176" t="s">
        <v>85</v>
      </c>
      <c r="AY117" s="17" t="s">
        <v>162</v>
      </c>
      <c r="BE117" s="177">
        <f>IF(N117="základní",J117,0)</f>
        <v>0</v>
      </c>
      <c r="BF117" s="177">
        <f>IF(N117="snížená",J117,0)</f>
        <v>0</v>
      </c>
      <c r="BG117" s="177">
        <f>IF(N117="zákl. přenesená",J117,0)</f>
        <v>0</v>
      </c>
      <c r="BH117" s="177">
        <f>IF(N117="sníž. přenesená",J117,0)</f>
        <v>0</v>
      </c>
      <c r="BI117" s="177">
        <f>IF(N117="nulová",J117,0)</f>
        <v>0</v>
      </c>
      <c r="BJ117" s="17" t="s">
        <v>83</v>
      </c>
      <c r="BK117" s="177">
        <f>ROUND(I117*H117,2)</f>
        <v>0</v>
      </c>
      <c r="BL117" s="17" t="s">
        <v>163</v>
      </c>
      <c r="BM117" s="176" t="s">
        <v>977</v>
      </c>
    </row>
    <row r="118" spans="1:65" s="2" customFormat="1" ht="19.5">
      <c r="A118" s="34"/>
      <c r="B118" s="35"/>
      <c r="C118" s="36"/>
      <c r="D118" s="178" t="s">
        <v>165</v>
      </c>
      <c r="E118" s="36"/>
      <c r="F118" s="179" t="s">
        <v>473</v>
      </c>
      <c r="G118" s="36"/>
      <c r="H118" s="36"/>
      <c r="I118" s="180"/>
      <c r="J118" s="36"/>
      <c r="K118" s="36"/>
      <c r="L118" s="39"/>
      <c r="M118" s="181"/>
      <c r="N118" s="182"/>
      <c r="O118" s="64"/>
      <c r="P118" s="64"/>
      <c r="Q118" s="64"/>
      <c r="R118" s="64"/>
      <c r="S118" s="64"/>
      <c r="T118" s="65"/>
      <c r="U118" s="34"/>
      <c r="V118" s="34"/>
      <c r="W118" s="34"/>
      <c r="X118" s="34"/>
      <c r="Y118" s="34"/>
      <c r="Z118" s="34"/>
      <c r="AA118" s="34"/>
      <c r="AB118" s="34"/>
      <c r="AC118" s="34"/>
      <c r="AD118" s="34"/>
      <c r="AE118" s="34"/>
      <c r="AT118" s="17" t="s">
        <v>165</v>
      </c>
      <c r="AU118" s="17" t="s">
        <v>85</v>
      </c>
    </row>
    <row r="119" spans="1:65" s="12" customFormat="1" ht="11.25">
      <c r="B119" s="183"/>
      <c r="C119" s="184"/>
      <c r="D119" s="178" t="s">
        <v>166</v>
      </c>
      <c r="E119" s="185" t="s">
        <v>35</v>
      </c>
      <c r="F119" s="186" t="s">
        <v>978</v>
      </c>
      <c r="G119" s="184"/>
      <c r="H119" s="187">
        <v>38.75</v>
      </c>
      <c r="I119" s="188"/>
      <c r="J119" s="184"/>
      <c r="K119" s="184"/>
      <c r="L119" s="189"/>
      <c r="M119" s="190"/>
      <c r="N119" s="191"/>
      <c r="O119" s="191"/>
      <c r="P119" s="191"/>
      <c r="Q119" s="191"/>
      <c r="R119" s="191"/>
      <c r="S119" s="191"/>
      <c r="T119" s="192"/>
      <c r="AT119" s="193" t="s">
        <v>166</v>
      </c>
      <c r="AU119" s="193" t="s">
        <v>85</v>
      </c>
      <c r="AV119" s="12" t="s">
        <v>85</v>
      </c>
      <c r="AW119" s="12" t="s">
        <v>37</v>
      </c>
      <c r="AX119" s="12" t="s">
        <v>83</v>
      </c>
      <c r="AY119" s="193" t="s">
        <v>162</v>
      </c>
    </row>
    <row r="120" spans="1:65" s="2" customFormat="1" ht="24.2" customHeight="1">
      <c r="A120" s="34"/>
      <c r="B120" s="35"/>
      <c r="C120" s="211" t="s">
        <v>205</v>
      </c>
      <c r="D120" s="211" t="s">
        <v>278</v>
      </c>
      <c r="E120" s="212" t="s">
        <v>476</v>
      </c>
      <c r="F120" s="213" t="s">
        <v>477</v>
      </c>
      <c r="G120" s="214" t="s">
        <v>471</v>
      </c>
      <c r="H120" s="215">
        <v>38.75</v>
      </c>
      <c r="I120" s="216"/>
      <c r="J120" s="217">
        <f>ROUND(I120*H120,2)</f>
        <v>0</v>
      </c>
      <c r="K120" s="218"/>
      <c r="L120" s="39"/>
      <c r="M120" s="219" t="s">
        <v>35</v>
      </c>
      <c r="N120" s="220" t="s">
        <v>47</v>
      </c>
      <c r="O120" s="64"/>
      <c r="P120" s="174">
        <f>O120*H120</f>
        <v>0</v>
      </c>
      <c r="Q120" s="174">
        <v>0</v>
      </c>
      <c r="R120" s="174">
        <f>Q120*H120</f>
        <v>0</v>
      </c>
      <c r="S120" s="174">
        <v>0</v>
      </c>
      <c r="T120" s="175">
        <f>S120*H120</f>
        <v>0</v>
      </c>
      <c r="U120" s="34"/>
      <c r="V120" s="34"/>
      <c r="W120" s="34"/>
      <c r="X120" s="34"/>
      <c r="Y120" s="34"/>
      <c r="Z120" s="34"/>
      <c r="AA120" s="34"/>
      <c r="AB120" s="34"/>
      <c r="AC120" s="34"/>
      <c r="AD120" s="34"/>
      <c r="AE120" s="34"/>
      <c r="AR120" s="176" t="s">
        <v>163</v>
      </c>
      <c r="AT120" s="176" t="s">
        <v>278</v>
      </c>
      <c r="AU120" s="176" t="s">
        <v>85</v>
      </c>
      <c r="AY120" s="17" t="s">
        <v>162</v>
      </c>
      <c r="BE120" s="177">
        <f>IF(N120="základní",J120,0)</f>
        <v>0</v>
      </c>
      <c r="BF120" s="177">
        <f>IF(N120="snížená",J120,0)</f>
        <v>0</v>
      </c>
      <c r="BG120" s="177">
        <f>IF(N120="zákl. přenesená",J120,0)</f>
        <v>0</v>
      </c>
      <c r="BH120" s="177">
        <f>IF(N120="sníž. přenesená",J120,0)</f>
        <v>0</v>
      </c>
      <c r="BI120" s="177">
        <f>IF(N120="nulová",J120,0)</f>
        <v>0</v>
      </c>
      <c r="BJ120" s="17" t="s">
        <v>83</v>
      </c>
      <c r="BK120" s="177">
        <f>ROUND(I120*H120,2)</f>
        <v>0</v>
      </c>
      <c r="BL120" s="17" t="s">
        <v>163</v>
      </c>
      <c r="BM120" s="176" t="s">
        <v>979</v>
      </c>
    </row>
    <row r="121" spans="1:65" s="2" customFormat="1" ht="29.25">
      <c r="A121" s="34"/>
      <c r="B121" s="35"/>
      <c r="C121" s="36"/>
      <c r="D121" s="178" t="s">
        <v>165</v>
      </c>
      <c r="E121" s="36"/>
      <c r="F121" s="179" t="s">
        <v>479</v>
      </c>
      <c r="G121" s="36"/>
      <c r="H121" s="36"/>
      <c r="I121" s="180"/>
      <c r="J121" s="36"/>
      <c r="K121" s="36"/>
      <c r="L121" s="39"/>
      <c r="M121" s="181"/>
      <c r="N121" s="182"/>
      <c r="O121" s="64"/>
      <c r="P121" s="64"/>
      <c r="Q121" s="64"/>
      <c r="R121" s="64"/>
      <c r="S121" s="64"/>
      <c r="T121" s="65"/>
      <c r="U121" s="34"/>
      <c r="V121" s="34"/>
      <c r="W121" s="34"/>
      <c r="X121" s="34"/>
      <c r="Y121" s="34"/>
      <c r="Z121" s="34"/>
      <c r="AA121" s="34"/>
      <c r="AB121" s="34"/>
      <c r="AC121" s="34"/>
      <c r="AD121" s="34"/>
      <c r="AE121" s="34"/>
      <c r="AT121" s="17" t="s">
        <v>165</v>
      </c>
      <c r="AU121" s="17" t="s">
        <v>85</v>
      </c>
    </row>
    <row r="122" spans="1:65" s="12" customFormat="1" ht="11.25">
      <c r="B122" s="183"/>
      <c r="C122" s="184"/>
      <c r="D122" s="178" t="s">
        <v>166</v>
      </c>
      <c r="E122" s="185" t="s">
        <v>35</v>
      </c>
      <c r="F122" s="186" t="s">
        <v>978</v>
      </c>
      <c r="G122" s="184"/>
      <c r="H122" s="187">
        <v>38.75</v>
      </c>
      <c r="I122" s="188"/>
      <c r="J122" s="184"/>
      <c r="K122" s="184"/>
      <c r="L122" s="189"/>
      <c r="M122" s="190"/>
      <c r="N122" s="191"/>
      <c r="O122" s="191"/>
      <c r="P122" s="191"/>
      <c r="Q122" s="191"/>
      <c r="R122" s="191"/>
      <c r="S122" s="191"/>
      <c r="T122" s="192"/>
      <c r="AT122" s="193" t="s">
        <v>166</v>
      </c>
      <c r="AU122" s="193" t="s">
        <v>85</v>
      </c>
      <c r="AV122" s="12" t="s">
        <v>85</v>
      </c>
      <c r="AW122" s="12" t="s">
        <v>37</v>
      </c>
      <c r="AX122" s="12" t="s">
        <v>83</v>
      </c>
      <c r="AY122" s="193" t="s">
        <v>162</v>
      </c>
    </row>
    <row r="123" spans="1:65" s="13" customFormat="1" ht="25.9" customHeight="1">
      <c r="B123" s="195"/>
      <c r="C123" s="196"/>
      <c r="D123" s="197" t="s">
        <v>75</v>
      </c>
      <c r="E123" s="198" t="s">
        <v>550</v>
      </c>
      <c r="F123" s="198" t="s">
        <v>551</v>
      </c>
      <c r="G123" s="196"/>
      <c r="H123" s="196"/>
      <c r="I123" s="199"/>
      <c r="J123" s="200">
        <f>BK123</f>
        <v>0</v>
      </c>
      <c r="K123" s="196"/>
      <c r="L123" s="201"/>
      <c r="M123" s="202"/>
      <c r="N123" s="203"/>
      <c r="O123" s="203"/>
      <c r="P123" s="204">
        <f>SUM(P124:P135)</f>
        <v>0</v>
      </c>
      <c r="Q123" s="203"/>
      <c r="R123" s="204">
        <f>SUM(R124:R135)</f>
        <v>0</v>
      </c>
      <c r="S123" s="203"/>
      <c r="T123" s="205">
        <f>SUM(T124:T135)</f>
        <v>0</v>
      </c>
      <c r="AR123" s="206" t="s">
        <v>163</v>
      </c>
      <c r="AT123" s="207" t="s">
        <v>75</v>
      </c>
      <c r="AU123" s="207" t="s">
        <v>76</v>
      </c>
      <c r="AY123" s="206" t="s">
        <v>162</v>
      </c>
      <c r="BK123" s="208">
        <f>SUM(BK124:BK135)</f>
        <v>0</v>
      </c>
    </row>
    <row r="124" spans="1:65" s="2" customFormat="1" ht="24.2" customHeight="1">
      <c r="A124" s="34"/>
      <c r="B124" s="35"/>
      <c r="C124" s="211" t="s">
        <v>210</v>
      </c>
      <c r="D124" s="211" t="s">
        <v>278</v>
      </c>
      <c r="E124" s="212" t="s">
        <v>612</v>
      </c>
      <c r="F124" s="213" t="s">
        <v>613</v>
      </c>
      <c r="G124" s="214" t="s">
        <v>202</v>
      </c>
      <c r="H124" s="215">
        <v>9.3780000000000001</v>
      </c>
      <c r="I124" s="216"/>
      <c r="J124" s="217">
        <f>ROUND(I124*H124,2)</f>
        <v>0</v>
      </c>
      <c r="K124" s="218"/>
      <c r="L124" s="39"/>
      <c r="M124" s="219" t="s">
        <v>35</v>
      </c>
      <c r="N124" s="220" t="s">
        <v>47</v>
      </c>
      <c r="O124" s="64"/>
      <c r="P124" s="174">
        <f>O124*H124</f>
        <v>0</v>
      </c>
      <c r="Q124" s="174">
        <v>0</v>
      </c>
      <c r="R124" s="174">
        <f>Q124*H124</f>
        <v>0</v>
      </c>
      <c r="S124" s="174">
        <v>0</v>
      </c>
      <c r="T124" s="175">
        <f>S124*H124</f>
        <v>0</v>
      </c>
      <c r="U124" s="34"/>
      <c r="V124" s="34"/>
      <c r="W124" s="34"/>
      <c r="X124" s="34"/>
      <c r="Y124" s="34"/>
      <c r="Z124" s="34"/>
      <c r="AA124" s="34"/>
      <c r="AB124" s="34"/>
      <c r="AC124" s="34"/>
      <c r="AD124" s="34"/>
      <c r="AE124" s="34"/>
      <c r="AR124" s="176" t="s">
        <v>555</v>
      </c>
      <c r="AT124" s="176" t="s">
        <v>278</v>
      </c>
      <c r="AU124" s="176" t="s">
        <v>83</v>
      </c>
      <c r="AY124" s="17" t="s">
        <v>162</v>
      </c>
      <c r="BE124" s="177">
        <f>IF(N124="základní",J124,0)</f>
        <v>0</v>
      </c>
      <c r="BF124" s="177">
        <f>IF(N124="snížená",J124,0)</f>
        <v>0</v>
      </c>
      <c r="BG124" s="177">
        <f>IF(N124="zákl. přenesená",J124,0)</f>
        <v>0</v>
      </c>
      <c r="BH124" s="177">
        <f>IF(N124="sníž. přenesená",J124,0)</f>
        <v>0</v>
      </c>
      <c r="BI124" s="177">
        <f>IF(N124="nulová",J124,0)</f>
        <v>0</v>
      </c>
      <c r="BJ124" s="17" t="s">
        <v>83</v>
      </c>
      <c r="BK124" s="177">
        <f>ROUND(I124*H124,2)</f>
        <v>0</v>
      </c>
      <c r="BL124" s="17" t="s">
        <v>555</v>
      </c>
      <c r="BM124" s="176" t="s">
        <v>980</v>
      </c>
    </row>
    <row r="125" spans="1:65" s="2" customFormat="1" ht="29.25">
      <c r="A125" s="34"/>
      <c r="B125" s="35"/>
      <c r="C125" s="36"/>
      <c r="D125" s="178" t="s">
        <v>165</v>
      </c>
      <c r="E125" s="36"/>
      <c r="F125" s="179" t="s">
        <v>615</v>
      </c>
      <c r="G125" s="36"/>
      <c r="H125" s="36"/>
      <c r="I125" s="180"/>
      <c r="J125" s="36"/>
      <c r="K125" s="36"/>
      <c r="L125" s="39"/>
      <c r="M125" s="181"/>
      <c r="N125" s="182"/>
      <c r="O125" s="64"/>
      <c r="P125" s="64"/>
      <c r="Q125" s="64"/>
      <c r="R125" s="64"/>
      <c r="S125" s="64"/>
      <c r="T125" s="65"/>
      <c r="U125" s="34"/>
      <c r="V125" s="34"/>
      <c r="W125" s="34"/>
      <c r="X125" s="34"/>
      <c r="Y125" s="34"/>
      <c r="Z125" s="34"/>
      <c r="AA125" s="34"/>
      <c r="AB125" s="34"/>
      <c r="AC125" s="34"/>
      <c r="AD125" s="34"/>
      <c r="AE125" s="34"/>
      <c r="AT125" s="17" t="s">
        <v>165</v>
      </c>
      <c r="AU125" s="17" t="s">
        <v>83</v>
      </c>
    </row>
    <row r="126" spans="1:65" s="2" customFormat="1" ht="19.5">
      <c r="A126" s="34"/>
      <c r="B126" s="35"/>
      <c r="C126" s="36"/>
      <c r="D126" s="178" t="s">
        <v>219</v>
      </c>
      <c r="E126" s="36"/>
      <c r="F126" s="194" t="s">
        <v>762</v>
      </c>
      <c r="G126" s="36"/>
      <c r="H126" s="36"/>
      <c r="I126" s="180"/>
      <c r="J126" s="36"/>
      <c r="K126" s="36"/>
      <c r="L126" s="39"/>
      <c r="M126" s="181"/>
      <c r="N126" s="182"/>
      <c r="O126" s="64"/>
      <c r="P126" s="64"/>
      <c r="Q126" s="64"/>
      <c r="R126" s="64"/>
      <c r="S126" s="64"/>
      <c r="T126" s="65"/>
      <c r="U126" s="34"/>
      <c r="V126" s="34"/>
      <c r="W126" s="34"/>
      <c r="X126" s="34"/>
      <c r="Y126" s="34"/>
      <c r="Z126" s="34"/>
      <c r="AA126" s="34"/>
      <c r="AB126" s="34"/>
      <c r="AC126" s="34"/>
      <c r="AD126" s="34"/>
      <c r="AE126" s="34"/>
      <c r="AT126" s="17" t="s">
        <v>219</v>
      </c>
      <c r="AU126" s="17" t="s">
        <v>83</v>
      </c>
    </row>
    <row r="127" spans="1:65" s="12" customFormat="1" ht="11.25">
      <c r="B127" s="183"/>
      <c r="C127" s="184"/>
      <c r="D127" s="178" t="s">
        <v>166</v>
      </c>
      <c r="E127" s="185" t="s">
        <v>35</v>
      </c>
      <c r="F127" s="186" t="s">
        <v>849</v>
      </c>
      <c r="G127" s="184"/>
      <c r="H127" s="187">
        <v>9.3780000000000001</v>
      </c>
      <c r="I127" s="188"/>
      <c r="J127" s="184"/>
      <c r="K127" s="184"/>
      <c r="L127" s="189"/>
      <c r="M127" s="190"/>
      <c r="N127" s="191"/>
      <c r="O127" s="191"/>
      <c r="P127" s="191"/>
      <c r="Q127" s="191"/>
      <c r="R127" s="191"/>
      <c r="S127" s="191"/>
      <c r="T127" s="192"/>
      <c r="AT127" s="193" t="s">
        <v>166</v>
      </c>
      <c r="AU127" s="193" t="s">
        <v>83</v>
      </c>
      <c r="AV127" s="12" t="s">
        <v>85</v>
      </c>
      <c r="AW127" s="12" t="s">
        <v>37</v>
      </c>
      <c r="AX127" s="12" t="s">
        <v>83</v>
      </c>
      <c r="AY127" s="193" t="s">
        <v>162</v>
      </c>
    </row>
    <row r="128" spans="1:65" s="2" customFormat="1" ht="24.2" customHeight="1">
      <c r="A128" s="34"/>
      <c r="B128" s="35"/>
      <c r="C128" s="211" t="s">
        <v>215</v>
      </c>
      <c r="D128" s="211" t="s">
        <v>278</v>
      </c>
      <c r="E128" s="212" t="s">
        <v>612</v>
      </c>
      <c r="F128" s="213" t="s">
        <v>613</v>
      </c>
      <c r="G128" s="214" t="s">
        <v>202</v>
      </c>
      <c r="H128" s="215">
        <v>9.3780000000000001</v>
      </c>
      <c r="I128" s="216"/>
      <c r="J128" s="217">
        <f>ROUND(I128*H128,2)</f>
        <v>0</v>
      </c>
      <c r="K128" s="218"/>
      <c r="L128" s="39"/>
      <c r="M128" s="219" t="s">
        <v>35</v>
      </c>
      <c r="N128" s="220" t="s">
        <v>47</v>
      </c>
      <c r="O128" s="64"/>
      <c r="P128" s="174">
        <f>O128*H128</f>
        <v>0</v>
      </c>
      <c r="Q128" s="174">
        <v>0</v>
      </c>
      <c r="R128" s="174">
        <f>Q128*H128</f>
        <v>0</v>
      </c>
      <c r="S128" s="174">
        <v>0</v>
      </c>
      <c r="T128" s="175">
        <f>S128*H128</f>
        <v>0</v>
      </c>
      <c r="U128" s="34"/>
      <c r="V128" s="34"/>
      <c r="W128" s="34"/>
      <c r="X128" s="34"/>
      <c r="Y128" s="34"/>
      <c r="Z128" s="34"/>
      <c r="AA128" s="34"/>
      <c r="AB128" s="34"/>
      <c r="AC128" s="34"/>
      <c r="AD128" s="34"/>
      <c r="AE128" s="34"/>
      <c r="AR128" s="176" t="s">
        <v>555</v>
      </c>
      <c r="AT128" s="176" t="s">
        <v>278</v>
      </c>
      <c r="AU128" s="176" t="s">
        <v>83</v>
      </c>
      <c r="AY128" s="17" t="s">
        <v>162</v>
      </c>
      <c r="BE128" s="177">
        <f>IF(N128="základní",J128,0)</f>
        <v>0</v>
      </c>
      <c r="BF128" s="177">
        <f>IF(N128="snížená",J128,0)</f>
        <v>0</v>
      </c>
      <c r="BG128" s="177">
        <f>IF(N128="zákl. přenesená",J128,0)</f>
        <v>0</v>
      </c>
      <c r="BH128" s="177">
        <f>IF(N128="sníž. přenesená",J128,0)</f>
        <v>0</v>
      </c>
      <c r="BI128" s="177">
        <f>IF(N128="nulová",J128,0)</f>
        <v>0</v>
      </c>
      <c r="BJ128" s="17" t="s">
        <v>83</v>
      </c>
      <c r="BK128" s="177">
        <f>ROUND(I128*H128,2)</f>
        <v>0</v>
      </c>
      <c r="BL128" s="17" t="s">
        <v>555</v>
      </c>
      <c r="BM128" s="176" t="s">
        <v>981</v>
      </c>
    </row>
    <row r="129" spans="1:65" s="2" customFormat="1" ht="29.25">
      <c r="A129" s="34"/>
      <c r="B129" s="35"/>
      <c r="C129" s="36"/>
      <c r="D129" s="178" t="s">
        <v>165</v>
      </c>
      <c r="E129" s="36"/>
      <c r="F129" s="179" t="s">
        <v>615</v>
      </c>
      <c r="G129" s="36"/>
      <c r="H129" s="36"/>
      <c r="I129" s="180"/>
      <c r="J129" s="36"/>
      <c r="K129" s="36"/>
      <c r="L129" s="39"/>
      <c r="M129" s="181"/>
      <c r="N129" s="182"/>
      <c r="O129" s="64"/>
      <c r="P129" s="64"/>
      <c r="Q129" s="64"/>
      <c r="R129" s="64"/>
      <c r="S129" s="64"/>
      <c r="T129" s="65"/>
      <c r="U129" s="34"/>
      <c r="V129" s="34"/>
      <c r="W129" s="34"/>
      <c r="X129" s="34"/>
      <c r="Y129" s="34"/>
      <c r="Z129" s="34"/>
      <c r="AA129" s="34"/>
      <c r="AB129" s="34"/>
      <c r="AC129" s="34"/>
      <c r="AD129" s="34"/>
      <c r="AE129" s="34"/>
      <c r="AT129" s="17" t="s">
        <v>165</v>
      </c>
      <c r="AU129" s="17" t="s">
        <v>83</v>
      </c>
    </row>
    <row r="130" spans="1:65" s="2" customFormat="1" ht="19.5">
      <c r="A130" s="34"/>
      <c r="B130" s="35"/>
      <c r="C130" s="36"/>
      <c r="D130" s="178" t="s">
        <v>219</v>
      </c>
      <c r="E130" s="36"/>
      <c r="F130" s="194" t="s">
        <v>903</v>
      </c>
      <c r="G130" s="36"/>
      <c r="H130" s="36"/>
      <c r="I130" s="180"/>
      <c r="J130" s="36"/>
      <c r="K130" s="36"/>
      <c r="L130" s="39"/>
      <c r="M130" s="181"/>
      <c r="N130" s="182"/>
      <c r="O130" s="64"/>
      <c r="P130" s="64"/>
      <c r="Q130" s="64"/>
      <c r="R130" s="64"/>
      <c r="S130" s="64"/>
      <c r="T130" s="65"/>
      <c r="U130" s="34"/>
      <c r="V130" s="34"/>
      <c r="W130" s="34"/>
      <c r="X130" s="34"/>
      <c r="Y130" s="34"/>
      <c r="Z130" s="34"/>
      <c r="AA130" s="34"/>
      <c r="AB130" s="34"/>
      <c r="AC130" s="34"/>
      <c r="AD130" s="34"/>
      <c r="AE130" s="34"/>
      <c r="AT130" s="17" t="s">
        <v>219</v>
      </c>
      <c r="AU130" s="17" t="s">
        <v>83</v>
      </c>
    </row>
    <row r="131" spans="1:65" s="12" customFormat="1" ht="11.25">
      <c r="B131" s="183"/>
      <c r="C131" s="184"/>
      <c r="D131" s="178" t="s">
        <v>166</v>
      </c>
      <c r="E131" s="185" t="s">
        <v>35</v>
      </c>
      <c r="F131" s="186" t="s">
        <v>982</v>
      </c>
      <c r="G131" s="184"/>
      <c r="H131" s="187">
        <v>9.3780000000000001</v>
      </c>
      <c r="I131" s="188"/>
      <c r="J131" s="184"/>
      <c r="K131" s="184"/>
      <c r="L131" s="189"/>
      <c r="M131" s="190"/>
      <c r="N131" s="191"/>
      <c r="O131" s="191"/>
      <c r="P131" s="191"/>
      <c r="Q131" s="191"/>
      <c r="R131" s="191"/>
      <c r="S131" s="191"/>
      <c r="T131" s="192"/>
      <c r="AT131" s="193" t="s">
        <v>166</v>
      </c>
      <c r="AU131" s="193" t="s">
        <v>83</v>
      </c>
      <c r="AV131" s="12" t="s">
        <v>85</v>
      </c>
      <c r="AW131" s="12" t="s">
        <v>37</v>
      </c>
      <c r="AX131" s="12" t="s">
        <v>83</v>
      </c>
      <c r="AY131" s="193" t="s">
        <v>162</v>
      </c>
    </row>
    <row r="132" spans="1:65" s="2" customFormat="1" ht="16.5" customHeight="1">
      <c r="A132" s="34"/>
      <c r="B132" s="35"/>
      <c r="C132" s="211" t="s">
        <v>222</v>
      </c>
      <c r="D132" s="211" t="s">
        <v>278</v>
      </c>
      <c r="E132" s="212" t="s">
        <v>665</v>
      </c>
      <c r="F132" s="213" t="s">
        <v>666</v>
      </c>
      <c r="G132" s="214" t="s">
        <v>202</v>
      </c>
      <c r="H132" s="215">
        <v>9.3780000000000001</v>
      </c>
      <c r="I132" s="216"/>
      <c r="J132" s="217">
        <f>ROUND(I132*H132,2)</f>
        <v>0</v>
      </c>
      <c r="K132" s="218"/>
      <c r="L132" s="39"/>
      <c r="M132" s="219" t="s">
        <v>35</v>
      </c>
      <c r="N132" s="220" t="s">
        <v>47</v>
      </c>
      <c r="O132" s="64"/>
      <c r="P132" s="174">
        <f>O132*H132</f>
        <v>0</v>
      </c>
      <c r="Q132" s="174">
        <v>0</v>
      </c>
      <c r="R132" s="174">
        <f>Q132*H132</f>
        <v>0</v>
      </c>
      <c r="S132" s="174">
        <v>0</v>
      </c>
      <c r="T132" s="175">
        <f>S132*H132</f>
        <v>0</v>
      </c>
      <c r="U132" s="34"/>
      <c r="V132" s="34"/>
      <c r="W132" s="34"/>
      <c r="X132" s="34"/>
      <c r="Y132" s="34"/>
      <c r="Z132" s="34"/>
      <c r="AA132" s="34"/>
      <c r="AB132" s="34"/>
      <c r="AC132" s="34"/>
      <c r="AD132" s="34"/>
      <c r="AE132" s="34"/>
      <c r="AR132" s="176" t="s">
        <v>555</v>
      </c>
      <c r="AT132" s="176" t="s">
        <v>278</v>
      </c>
      <c r="AU132" s="176" t="s">
        <v>83</v>
      </c>
      <c r="AY132" s="17" t="s">
        <v>162</v>
      </c>
      <c r="BE132" s="177">
        <f>IF(N132="základní",J132,0)</f>
        <v>0</v>
      </c>
      <c r="BF132" s="177">
        <f>IF(N132="snížená",J132,0)</f>
        <v>0</v>
      </c>
      <c r="BG132" s="177">
        <f>IF(N132="zákl. přenesená",J132,0)</f>
        <v>0</v>
      </c>
      <c r="BH132" s="177">
        <f>IF(N132="sníž. přenesená",J132,0)</f>
        <v>0</v>
      </c>
      <c r="BI132" s="177">
        <f>IF(N132="nulová",J132,0)</f>
        <v>0</v>
      </c>
      <c r="BJ132" s="17" t="s">
        <v>83</v>
      </c>
      <c r="BK132" s="177">
        <f>ROUND(I132*H132,2)</f>
        <v>0</v>
      </c>
      <c r="BL132" s="17" t="s">
        <v>555</v>
      </c>
      <c r="BM132" s="176" t="s">
        <v>983</v>
      </c>
    </row>
    <row r="133" spans="1:65" s="2" customFormat="1" ht="29.25">
      <c r="A133" s="34"/>
      <c r="B133" s="35"/>
      <c r="C133" s="36"/>
      <c r="D133" s="178" t="s">
        <v>165</v>
      </c>
      <c r="E133" s="36"/>
      <c r="F133" s="179" t="s">
        <v>668</v>
      </c>
      <c r="G133" s="36"/>
      <c r="H133" s="36"/>
      <c r="I133" s="180"/>
      <c r="J133" s="36"/>
      <c r="K133" s="36"/>
      <c r="L133" s="39"/>
      <c r="M133" s="181"/>
      <c r="N133" s="182"/>
      <c r="O133" s="64"/>
      <c r="P133" s="64"/>
      <c r="Q133" s="64"/>
      <c r="R133" s="64"/>
      <c r="S133" s="64"/>
      <c r="T133" s="65"/>
      <c r="U133" s="34"/>
      <c r="V133" s="34"/>
      <c r="W133" s="34"/>
      <c r="X133" s="34"/>
      <c r="Y133" s="34"/>
      <c r="Z133" s="34"/>
      <c r="AA133" s="34"/>
      <c r="AB133" s="34"/>
      <c r="AC133" s="34"/>
      <c r="AD133" s="34"/>
      <c r="AE133" s="34"/>
      <c r="AT133" s="17" t="s">
        <v>165</v>
      </c>
      <c r="AU133" s="17" t="s">
        <v>83</v>
      </c>
    </row>
    <row r="134" spans="1:65" s="2" customFormat="1" ht="19.5">
      <c r="A134" s="34"/>
      <c r="B134" s="35"/>
      <c r="C134" s="36"/>
      <c r="D134" s="178" t="s">
        <v>219</v>
      </c>
      <c r="E134" s="36"/>
      <c r="F134" s="194" t="s">
        <v>669</v>
      </c>
      <c r="G134" s="36"/>
      <c r="H134" s="36"/>
      <c r="I134" s="180"/>
      <c r="J134" s="36"/>
      <c r="K134" s="36"/>
      <c r="L134" s="39"/>
      <c r="M134" s="181"/>
      <c r="N134" s="182"/>
      <c r="O134" s="64"/>
      <c r="P134" s="64"/>
      <c r="Q134" s="64"/>
      <c r="R134" s="64"/>
      <c r="S134" s="64"/>
      <c r="T134" s="65"/>
      <c r="U134" s="34"/>
      <c r="V134" s="34"/>
      <c r="W134" s="34"/>
      <c r="X134" s="34"/>
      <c r="Y134" s="34"/>
      <c r="Z134" s="34"/>
      <c r="AA134" s="34"/>
      <c r="AB134" s="34"/>
      <c r="AC134" s="34"/>
      <c r="AD134" s="34"/>
      <c r="AE134" s="34"/>
      <c r="AT134" s="17" t="s">
        <v>219</v>
      </c>
      <c r="AU134" s="17" t="s">
        <v>83</v>
      </c>
    </row>
    <row r="135" spans="1:65" s="12" customFormat="1" ht="11.25">
      <c r="B135" s="183"/>
      <c r="C135" s="184"/>
      <c r="D135" s="178" t="s">
        <v>166</v>
      </c>
      <c r="E135" s="185" t="s">
        <v>35</v>
      </c>
      <c r="F135" s="186" t="s">
        <v>982</v>
      </c>
      <c r="G135" s="184"/>
      <c r="H135" s="187">
        <v>9.3780000000000001</v>
      </c>
      <c r="I135" s="188"/>
      <c r="J135" s="184"/>
      <c r="K135" s="184"/>
      <c r="L135" s="189"/>
      <c r="M135" s="232"/>
      <c r="N135" s="233"/>
      <c r="O135" s="233"/>
      <c r="P135" s="233"/>
      <c r="Q135" s="233"/>
      <c r="R135" s="233"/>
      <c r="S135" s="233"/>
      <c r="T135" s="234"/>
      <c r="AT135" s="193" t="s">
        <v>166</v>
      </c>
      <c r="AU135" s="193" t="s">
        <v>83</v>
      </c>
      <c r="AV135" s="12" t="s">
        <v>85</v>
      </c>
      <c r="AW135" s="12" t="s">
        <v>37</v>
      </c>
      <c r="AX135" s="12" t="s">
        <v>83</v>
      </c>
      <c r="AY135" s="193" t="s">
        <v>162</v>
      </c>
    </row>
    <row r="136" spans="1:65" s="2" customFormat="1" ht="6.95" customHeight="1">
      <c r="A136" s="34"/>
      <c r="B136" s="47"/>
      <c r="C136" s="48"/>
      <c r="D136" s="48"/>
      <c r="E136" s="48"/>
      <c r="F136" s="48"/>
      <c r="G136" s="48"/>
      <c r="H136" s="48"/>
      <c r="I136" s="48"/>
      <c r="J136" s="48"/>
      <c r="K136" s="48"/>
      <c r="L136" s="39"/>
      <c r="M136" s="34"/>
      <c r="O136" s="34"/>
      <c r="P136" s="34"/>
      <c r="Q136" s="34"/>
      <c r="R136" s="34"/>
      <c r="S136" s="34"/>
      <c r="T136" s="34"/>
      <c r="U136" s="34"/>
      <c r="V136" s="34"/>
      <c r="W136" s="34"/>
      <c r="X136" s="34"/>
      <c r="Y136" s="34"/>
      <c r="Z136" s="34"/>
      <c r="AA136" s="34"/>
      <c r="AB136" s="34"/>
      <c r="AC136" s="34"/>
      <c r="AD136" s="34"/>
      <c r="AE136" s="34"/>
    </row>
  </sheetData>
  <sheetProtection algorithmName="SHA-512" hashValue="jCBok0M+0Q2CVf00DeyfMqIUBE52vLSvUB8T0jSu36o9ys02ezgJfz37FHXEGcb3NjBRydR7zq0TWFhccSPF/A==" saltValue="WZoYJiozJpFmReRdZnpF/v2jZyxSKf1bTEUVCgqPgusGsoMLzBlukrfEChW4aA5MBa/nrxKwVdisU/GR86/V+g==" spinCount="100000" sheet="1" objects="1" scenarios="1" formatColumns="0" formatRows="0" autoFilter="0"/>
  <autoFilter ref="C87:K13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131</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2" customFormat="1" ht="12" customHeight="1">
      <c r="A8" s="34"/>
      <c r="B8" s="39"/>
      <c r="C8" s="34"/>
      <c r="D8" s="112" t="s">
        <v>133</v>
      </c>
      <c r="E8" s="34"/>
      <c r="F8" s="34"/>
      <c r="G8" s="34"/>
      <c r="H8" s="34"/>
      <c r="I8" s="34"/>
      <c r="J8" s="34"/>
      <c r="K8" s="34"/>
      <c r="L8" s="113"/>
      <c r="S8" s="34"/>
      <c r="T8" s="34"/>
      <c r="U8" s="34"/>
      <c r="V8" s="34"/>
      <c r="W8" s="34"/>
      <c r="X8" s="34"/>
      <c r="Y8" s="34"/>
      <c r="Z8" s="34"/>
      <c r="AA8" s="34"/>
      <c r="AB8" s="34"/>
      <c r="AC8" s="34"/>
      <c r="AD8" s="34"/>
      <c r="AE8" s="34"/>
    </row>
    <row r="9" spans="1:46" s="2" customFormat="1" ht="16.5" customHeight="1">
      <c r="A9" s="34"/>
      <c r="B9" s="39"/>
      <c r="C9" s="34"/>
      <c r="D9" s="34"/>
      <c r="E9" s="368" t="s">
        <v>984</v>
      </c>
      <c r="F9" s="367"/>
      <c r="G9" s="367"/>
      <c r="H9" s="367"/>
      <c r="I9" s="34"/>
      <c r="J9" s="34"/>
      <c r="K9" s="34"/>
      <c r="L9" s="113"/>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113"/>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03" t="s">
        <v>19</v>
      </c>
      <c r="G11" s="34"/>
      <c r="H11" s="34"/>
      <c r="I11" s="112" t="s">
        <v>20</v>
      </c>
      <c r="J11" s="103" t="s">
        <v>21</v>
      </c>
      <c r="K11" s="34"/>
      <c r="L11" s="113"/>
      <c r="S11" s="34"/>
      <c r="T11" s="34"/>
      <c r="U11" s="34"/>
      <c r="V11" s="34"/>
      <c r="W11" s="34"/>
      <c r="X11" s="34"/>
      <c r="Y11" s="34"/>
      <c r="Z11" s="34"/>
      <c r="AA11" s="34"/>
      <c r="AB11" s="34"/>
      <c r="AC11" s="34"/>
      <c r="AD11" s="34"/>
      <c r="AE11" s="34"/>
    </row>
    <row r="12" spans="1:46" s="2" customFormat="1" ht="12" customHeight="1">
      <c r="A12" s="34"/>
      <c r="B12" s="39"/>
      <c r="C12" s="34"/>
      <c r="D12" s="112" t="s">
        <v>22</v>
      </c>
      <c r="E12" s="34"/>
      <c r="F12" s="103" t="s">
        <v>23</v>
      </c>
      <c r="G12" s="34"/>
      <c r="H12" s="34"/>
      <c r="I12" s="112" t="s">
        <v>24</v>
      </c>
      <c r="J12" s="114" t="str">
        <f>'Rekapitulace stavby'!AN8</f>
        <v>20. 6. 2023</v>
      </c>
      <c r="K12" s="34"/>
      <c r="L12" s="113"/>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13"/>
      <c r="S13" s="34"/>
      <c r="T13" s="34"/>
      <c r="U13" s="34"/>
      <c r="V13" s="34"/>
      <c r="W13" s="34"/>
      <c r="X13" s="34"/>
      <c r="Y13" s="34"/>
      <c r="Z13" s="34"/>
      <c r="AA13" s="34"/>
      <c r="AB13" s="34"/>
      <c r="AC13" s="34"/>
      <c r="AD13" s="34"/>
      <c r="AE13" s="34"/>
    </row>
    <row r="14" spans="1:46" s="2" customFormat="1" ht="12" customHeight="1">
      <c r="A14" s="34"/>
      <c r="B14" s="39"/>
      <c r="C14" s="34"/>
      <c r="D14" s="112" t="s">
        <v>26</v>
      </c>
      <c r="E14" s="34"/>
      <c r="F14" s="34"/>
      <c r="G14" s="34"/>
      <c r="H14" s="34"/>
      <c r="I14" s="112" t="s">
        <v>27</v>
      </c>
      <c r="J14" s="103" t="s">
        <v>28</v>
      </c>
      <c r="K14" s="34"/>
      <c r="L14" s="113"/>
      <c r="S14" s="34"/>
      <c r="T14" s="34"/>
      <c r="U14" s="34"/>
      <c r="V14" s="34"/>
      <c r="W14" s="34"/>
      <c r="X14" s="34"/>
      <c r="Y14" s="34"/>
      <c r="Z14" s="34"/>
      <c r="AA14" s="34"/>
      <c r="AB14" s="34"/>
      <c r="AC14" s="34"/>
      <c r="AD14" s="34"/>
      <c r="AE14" s="34"/>
    </row>
    <row r="15" spans="1:46" s="2" customFormat="1" ht="18" customHeight="1">
      <c r="A15" s="34"/>
      <c r="B15" s="39"/>
      <c r="C15" s="34"/>
      <c r="D15" s="34"/>
      <c r="E15" s="103" t="s">
        <v>29</v>
      </c>
      <c r="F15" s="34"/>
      <c r="G15" s="34"/>
      <c r="H15" s="34"/>
      <c r="I15" s="112" t="s">
        <v>30</v>
      </c>
      <c r="J15" s="103" t="s">
        <v>31</v>
      </c>
      <c r="K15" s="34"/>
      <c r="L15" s="113"/>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13"/>
      <c r="S16" s="34"/>
      <c r="T16" s="34"/>
      <c r="U16" s="34"/>
      <c r="V16" s="34"/>
      <c r="W16" s="34"/>
      <c r="X16" s="34"/>
      <c r="Y16" s="34"/>
      <c r="Z16" s="34"/>
      <c r="AA16" s="34"/>
      <c r="AB16" s="34"/>
      <c r="AC16" s="34"/>
      <c r="AD16" s="34"/>
      <c r="AE16" s="34"/>
    </row>
    <row r="17" spans="1:31" s="2" customFormat="1" ht="12" customHeight="1">
      <c r="A17" s="34"/>
      <c r="B17" s="39"/>
      <c r="C17" s="34"/>
      <c r="D17" s="112" t="s">
        <v>32</v>
      </c>
      <c r="E17" s="34"/>
      <c r="F17" s="34"/>
      <c r="G17" s="34"/>
      <c r="H17" s="34"/>
      <c r="I17" s="112" t="s">
        <v>27</v>
      </c>
      <c r="J17" s="30" t="str">
        <f>'Rekapitulace stavby'!AN13</f>
        <v>Vyplň údaj</v>
      </c>
      <c r="K17" s="34"/>
      <c r="L17" s="113"/>
      <c r="S17" s="34"/>
      <c r="T17" s="34"/>
      <c r="U17" s="34"/>
      <c r="V17" s="34"/>
      <c r="W17" s="34"/>
      <c r="X17" s="34"/>
      <c r="Y17" s="34"/>
      <c r="Z17" s="34"/>
      <c r="AA17" s="34"/>
      <c r="AB17" s="34"/>
      <c r="AC17" s="34"/>
      <c r="AD17" s="34"/>
      <c r="AE17" s="34"/>
    </row>
    <row r="18" spans="1:31" s="2" customFormat="1" ht="18" customHeight="1">
      <c r="A18" s="34"/>
      <c r="B18" s="39"/>
      <c r="C18" s="34"/>
      <c r="D18" s="34"/>
      <c r="E18" s="369" t="str">
        <f>'Rekapitulace stavby'!E14</f>
        <v>Vyplň údaj</v>
      </c>
      <c r="F18" s="370"/>
      <c r="G18" s="370"/>
      <c r="H18" s="370"/>
      <c r="I18" s="112" t="s">
        <v>30</v>
      </c>
      <c r="J18" s="30" t="str">
        <f>'Rekapitulace stavby'!AN14</f>
        <v>Vyplň údaj</v>
      </c>
      <c r="K18" s="34"/>
      <c r="L18" s="113"/>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13"/>
      <c r="S19" s="34"/>
      <c r="T19" s="34"/>
      <c r="U19" s="34"/>
      <c r="V19" s="34"/>
      <c r="W19" s="34"/>
      <c r="X19" s="34"/>
      <c r="Y19" s="34"/>
      <c r="Z19" s="34"/>
      <c r="AA19" s="34"/>
      <c r="AB19" s="34"/>
      <c r="AC19" s="34"/>
      <c r="AD19" s="34"/>
      <c r="AE19" s="34"/>
    </row>
    <row r="20" spans="1:31" s="2" customFormat="1" ht="12" customHeight="1">
      <c r="A20" s="34"/>
      <c r="B20" s="39"/>
      <c r="C20" s="34"/>
      <c r="D20" s="112" t="s">
        <v>34</v>
      </c>
      <c r="E20" s="34"/>
      <c r="F20" s="34"/>
      <c r="G20" s="34"/>
      <c r="H20" s="34"/>
      <c r="I20" s="112" t="s">
        <v>27</v>
      </c>
      <c r="J20" s="103" t="str">
        <f>IF('Rekapitulace stavby'!AN16="","",'Rekapitulace stavby'!AN16)</f>
        <v/>
      </c>
      <c r="K20" s="34"/>
      <c r="L20" s="113"/>
      <c r="S20" s="34"/>
      <c r="T20" s="34"/>
      <c r="U20" s="34"/>
      <c r="V20" s="34"/>
      <c r="W20" s="34"/>
      <c r="X20" s="34"/>
      <c r="Y20" s="34"/>
      <c r="Z20" s="34"/>
      <c r="AA20" s="34"/>
      <c r="AB20" s="34"/>
      <c r="AC20" s="34"/>
      <c r="AD20" s="34"/>
      <c r="AE20" s="34"/>
    </row>
    <row r="21" spans="1:31" s="2" customFormat="1" ht="18" customHeight="1">
      <c r="A21" s="34"/>
      <c r="B21" s="39"/>
      <c r="C21" s="34"/>
      <c r="D21" s="34"/>
      <c r="E21" s="103" t="str">
        <f>IF('Rekapitulace stavby'!E17="","",'Rekapitulace stavby'!E17)</f>
        <v xml:space="preserve"> </v>
      </c>
      <c r="F21" s="34"/>
      <c r="G21" s="34"/>
      <c r="H21" s="34"/>
      <c r="I21" s="112" t="s">
        <v>30</v>
      </c>
      <c r="J21" s="103" t="str">
        <f>IF('Rekapitulace stavby'!AN17="","",'Rekapitulace stavby'!AN17)</f>
        <v/>
      </c>
      <c r="K21" s="34"/>
      <c r="L21" s="113"/>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13"/>
      <c r="S22" s="34"/>
      <c r="T22" s="34"/>
      <c r="U22" s="34"/>
      <c r="V22" s="34"/>
      <c r="W22" s="34"/>
      <c r="X22" s="34"/>
      <c r="Y22" s="34"/>
      <c r="Z22" s="34"/>
      <c r="AA22" s="34"/>
      <c r="AB22" s="34"/>
      <c r="AC22" s="34"/>
      <c r="AD22" s="34"/>
      <c r="AE22" s="34"/>
    </row>
    <row r="23" spans="1:31" s="2" customFormat="1" ht="12" customHeight="1">
      <c r="A23" s="34"/>
      <c r="B23" s="39"/>
      <c r="C23" s="34"/>
      <c r="D23" s="112" t="s">
        <v>38</v>
      </c>
      <c r="E23" s="34"/>
      <c r="F23" s="34"/>
      <c r="G23" s="34"/>
      <c r="H23" s="34"/>
      <c r="I23" s="112" t="s">
        <v>27</v>
      </c>
      <c r="J23" s="103" t="s">
        <v>35</v>
      </c>
      <c r="K23" s="34"/>
      <c r="L23" s="113"/>
      <c r="S23" s="34"/>
      <c r="T23" s="34"/>
      <c r="U23" s="34"/>
      <c r="V23" s="34"/>
      <c r="W23" s="34"/>
      <c r="X23" s="34"/>
      <c r="Y23" s="34"/>
      <c r="Z23" s="34"/>
      <c r="AA23" s="34"/>
      <c r="AB23" s="34"/>
      <c r="AC23" s="34"/>
      <c r="AD23" s="34"/>
      <c r="AE23" s="34"/>
    </row>
    <row r="24" spans="1:31" s="2" customFormat="1" ht="18" customHeight="1">
      <c r="A24" s="34"/>
      <c r="B24" s="39"/>
      <c r="C24" s="34"/>
      <c r="D24" s="34"/>
      <c r="E24" s="103" t="s">
        <v>39</v>
      </c>
      <c r="F24" s="34"/>
      <c r="G24" s="34"/>
      <c r="H24" s="34"/>
      <c r="I24" s="112" t="s">
        <v>30</v>
      </c>
      <c r="J24" s="103" t="s">
        <v>35</v>
      </c>
      <c r="K24" s="34"/>
      <c r="L24" s="113"/>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13"/>
      <c r="S25" s="34"/>
      <c r="T25" s="34"/>
      <c r="U25" s="34"/>
      <c r="V25" s="34"/>
      <c r="W25" s="34"/>
      <c r="X25" s="34"/>
      <c r="Y25" s="34"/>
      <c r="Z25" s="34"/>
      <c r="AA25" s="34"/>
      <c r="AB25" s="34"/>
      <c r="AC25" s="34"/>
      <c r="AD25" s="34"/>
      <c r="AE25" s="34"/>
    </row>
    <row r="26" spans="1:31" s="2" customFormat="1" ht="12" customHeight="1">
      <c r="A26" s="34"/>
      <c r="B26" s="39"/>
      <c r="C26" s="34"/>
      <c r="D26" s="112" t="s">
        <v>40</v>
      </c>
      <c r="E26" s="34"/>
      <c r="F26" s="34"/>
      <c r="G26" s="34"/>
      <c r="H26" s="34"/>
      <c r="I26" s="34"/>
      <c r="J26" s="34"/>
      <c r="K26" s="34"/>
      <c r="L26" s="113"/>
      <c r="S26" s="34"/>
      <c r="T26" s="34"/>
      <c r="U26" s="34"/>
      <c r="V26" s="34"/>
      <c r="W26" s="34"/>
      <c r="X26" s="34"/>
      <c r="Y26" s="34"/>
      <c r="Z26" s="34"/>
      <c r="AA26" s="34"/>
      <c r="AB26" s="34"/>
      <c r="AC26" s="34"/>
      <c r="AD26" s="34"/>
      <c r="AE26" s="34"/>
    </row>
    <row r="27" spans="1:31" s="8" customFormat="1" ht="59.25" customHeight="1">
      <c r="A27" s="115"/>
      <c r="B27" s="116"/>
      <c r="C27" s="115"/>
      <c r="D27" s="115"/>
      <c r="E27" s="371" t="s">
        <v>41</v>
      </c>
      <c r="F27" s="371"/>
      <c r="G27" s="371"/>
      <c r="H27" s="371"/>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113"/>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113"/>
      <c r="S29" s="34"/>
      <c r="T29" s="34"/>
      <c r="U29" s="34"/>
      <c r="V29" s="34"/>
      <c r="W29" s="34"/>
      <c r="X29" s="34"/>
      <c r="Y29" s="34"/>
      <c r="Z29" s="34"/>
      <c r="AA29" s="34"/>
      <c r="AB29" s="34"/>
      <c r="AC29" s="34"/>
      <c r="AD29" s="34"/>
      <c r="AE29" s="34"/>
    </row>
    <row r="30" spans="1:31" s="2" customFormat="1" ht="25.35" customHeight="1">
      <c r="A30" s="34"/>
      <c r="B30" s="39"/>
      <c r="C30" s="34"/>
      <c r="D30" s="119" t="s">
        <v>42</v>
      </c>
      <c r="E30" s="34"/>
      <c r="F30" s="34"/>
      <c r="G30" s="34"/>
      <c r="H30" s="34"/>
      <c r="I30" s="34"/>
      <c r="J30" s="120">
        <f>ROUND(J80, 2)</f>
        <v>0</v>
      </c>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44</v>
      </c>
      <c r="G32" s="34"/>
      <c r="H32" s="34"/>
      <c r="I32" s="121" t="s">
        <v>43</v>
      </c>
      <c r="J32" s="121" t="s">
        <v>45</v>
      </c>
      <c r="K32" s="34"/>
      <c r="L32" s="113"/>
      <c r="S32" s="34"/>
      <c r="T32" s="34"/>
      <c r="U32" s="34"/>
      <c r="V32" s="34"/>
      <c r="W32" s="34"/>
      <c r="X32" s="34"/>
      <c r="Y32" s="34"/>
      <c r="Z32" s="34"/>
      <c r="AA32" s="34"/>
      <c r="AB32" s="34"/>
      <c r="AC32" s="34"/>
      <c r="AD32" s="34"/>
      <c r="AE32" s="34"/>
    </row>
    <row r="33" spans="1:31" s="2" customFormat="1" ht="14.45" customHeight="1">
      <c r="A33" s="34"/>
      <c r="B33" s="39"/>
      <c r="C33" s="34"/>
      <c r="D33" s="122" t="s">
        <v>46</v>
      </c>
      <c r="E33" s="112" t="s">
        <v>47</v>
      </c>
      <c r="F33" s="123">
        <f>ROUND((SUM(BE80:BE103)),  2)</f>
        <v>0</v>
      </c>
      <c r="G33" s="34"/>
      <c r="H33" s="34"/>
      <c r="I33" s="124">
        <v>0.21</v>
      </c>
      <c r="J33" s="123">
        <f>ROUND(((SUM(BE80:BE103))*I33),  2)</f>
        <v>0</v>
      </c>
      <c r="K33" s="34"/>
      <c r="L33" s="113"/>
      <c r="S33" s="34"/>
      <c r="T33" s="34"/>
      <c r="U33" s="34"/>
      <c r="V33" s="34"/>
      <c r="W33" s="34"/>
      <c r="X33" s="34"/>
      <c r="Y33" s="34"/>
      <c r="Z33" s="34"/>
      <c r="AA33" s="34"/>
      <c r="AB33" s="34"/>
      <c r="AC33" s="34"/>
      <c r="AD33" s="34"/>
      <c r="AE33" s="34"/>
    </row>
    <row r="34" spans="1:31" s="2" customFormat="1" ht="14.45" customHeight="1">
      <c r="A34" s="34"/>
      <c r="B34" s="39"/>
      <c r="C34" s="34"/>
      <c r="D34" s="34"/>
      <c r="E34" s="112" t="s">
        <v>48</v>
      </c>
      <c r="F34" s="123">
        <f>ROUND((SUM(BF80:BF103)),  2)</f>
        <v>0</v>
      </c>
      <c r="G34" s="34"/>
      <c r="H34" s="34"/>
      <c r="I34" s="124">
        <v>0.15</v>
      </c>
      <c r="J34" s="123">
        <f>ROUND(((SUM(BF80:BF103))*I34),  2)</f>
        <v>0</v>
      </c>
      <c r="K34" s="34"/>
      <c r="L34" s="113"/>
      <c r="S34" s="34"/>
      <c r="T34" s="34"/>
      <c r="U34" s="34"/>
      <c r="V34" s="34"/>
      <c r="W34" s="34"/>
      <c r="X34" s="34"/>
      <c r="Y34" s="34"/>
      <c r="Z34" s="34"/>
      <c r="AA34" s="34"/>
      <c r="AB34" s="34"/>
      <c r="AC34" s="34"/>
      <c r="AD34" s="34"/>
      <c r="AE34" s="34"/>
    </row>
    <row r="35" spans="1:31" s="2" customFormat="1" ht="14.45" hidden="1" customHeight="1">
      <c r="A35" s="34"/>
      <c r="B35" s="39"/>
      <c r="C35" s="34"/>
      <c r="D35" s="34"/>
      <c r="E35" s="112" t="s">
        <v>49</v>
      </c>
      <c r="F35" s="123">
        <f>ROUND((SUM(BG80:BG103)),  2)</f>
        <v>0</v>
      </c>
      <c r="G35" s="34"/>
      <c r="H35" s="34"/>
      <c r="I35" s="124">
        <v>0.21</v>
      </c>
      <c r="J35" s="123">
        <f>0</f>
        <v>0</v>
      </c>
      <c r="K35" s="34"/>
      <c r="L35" s="113"/>
      <c r="S35" s="34"/>
      <c r="T35" s="34"/>
      <c r="U35" s="34"/>
      <c r="V35" s="34"/>
      <c r="W35" s="34"/>
      <c r="X35" s="34"/>
      <c r="Y35" s="34"/>
      <c r="Z35" s="34"/>
      <c r="AA35" s="34"/>
      <c r="AB35" s="34"/>
      <c r="AC35" s="34"/>
      <c r="AD35" s="34"/>
      <c r="AE35" s="34"/>
    </row>
    <row r="36" spans="1:31" s="2" customFormat="1" ht="14.45" hidden="1" customHeight="1">
      <c r="A36" s="34"/>
      <c r="B36" s="39"/>
      <c r="C36" s="34"/>
      <c r="D36" s="34"/>
      <c r="E36" s="112" t="s">
        <v>50</v>
      </c>
      <c r="F36" s="123">
        <f>ROUND((SUM(BH80:BH103)),  2)</f>
        <v>0</v>
      </c>
      <c r="G36" s="34"/>
      <c r="H36" s="34"/>
      <c r="I36" s="124">
        <v>0.15</v>
      </c>
      <c r="J36" s="123">
        <f>0</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51</v>
      </c>
      <c r="F37" s="123">
        <f>ROUND((SUM(BI80:BI103)),  2)</f>
        <v>0</v>
      </c>
      <c r="G37" s="34"/>
      <c r="H37" s="34"/>
      <c r="I37" s="124">
        <v>0</v>
      </c>
      <c r="J37" s="123">
        <f>0</f>
        <v>0</v>
      </c>
      <c r="K37" s="34"/>
      <c r="L37" s="113"/>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13"/>
      <c r="S38" s="34"/>
      <c r="T38" s="34"/>
      <c r="U38" s="34"/>
      <c r="V38" s="34"/>
      <c r="W38" s="34"/>
      <c r="X38" s="34"/>
      <c r="Y38" s="34"/>
      <c r="Z38" s="34"/>
      <c r="AA38" s="34"/>
      <c r="AB38" s="34"/>
      <c r="AC38" s="34"/>
      <c r="AD38" s="34"/>
      <c r="AE38" s="34"/>
    </row>
    <row r="39" spans="1:31" s="2" customFormat="1" ht="25.35" customHeight="1">
      <c r="A39" s="34"/>
      <c r="B39" s="39"/>
      <c r="C39" s="125"/>
      <c r="D39" s="126" t="s">
        <v>52</v>
      </c>
      <c r="E39" s="127"/>
      <c r="F39" s="127"/>
      <c r="G39" s="128" t="s">
        <v>53</v>
      </c>
      <c r="H39" s="129" t="s">
        <v>54</v>
      </c>
      <c r="I39" s="127"/>
      <c r="J39" s="130">
        <f>SUM(J30:J37)</f>
        <v>0</v>
      </c>
      <c r="K39" s="131"/>
      <c r="L39" s="113"/>
      <c r="S39" s="34"/>
      <c r="T39" s="34"/>
      <c r="U39" s="34"/>
      <c r="V39" s="34"/>
      <c r="W39" s="34"/>
      <c r="X39" s="34"/>
      <c r="Y39" s="34"/>
      <c r="Z39" s="34"/>
      <c r="AA39" s="34"/>
      <c r="AB39" s="34"/>
      <c r="AC39" s="34"/>
      <c r="AD39" s="34"/>
      <c r="AE39" s="34"/>
    </row>
    <row r="40" spans="1:31" s="2" customFormat="1" ht="14.45" customHeight="1">
      <c r="A40" s="34"/>
      <c r="B40" s="132"/>
      <c r="C40" s="133"/>
      <c r="D40" s="133"/>
      <c r="E40" s="133"/>
      <c r="F40" s="133"/>
      <c r="G40" s="133"/>
      <c r="H40" s="133"/>
      <c r="I40" s="133"/>
      <c r="J40" s="133"/>
      <c r="K40" s="133"/>
      <c r="L40" s="113"/>
      <c r="S40" s="34"/>
      <c r="T40" s="34"/>
      <c r="U40" s="34"/>
      <c r="V40" s="34"/>
      <c r="W40" s="34"/>
      <c r="X40" s="34"/>
      <c r="Y40" s="34"/>
      <c r="Z40" s="34"/>
      <c r="AA40" s="34"/>
      <c r="AB40" s="34"/>
      <c r="AC40" s="34"/>
      <c r="AD40" s="34"/>
      <c r="AE40" s="34"/>
    </row>
    <row r="44" spans="1:31" s="2" customFormat="1" ht="6.95" customHeight="1">
      <c r="A44" s="34"/>
      <c r="B44" s="134"/>
      <c r="C44" s="135"/>
      <c r="D44" s="135"/>
      <c r="E44" s="135"/>
      <c r="F44" s="135"/>
      <c r="G44" s="135"/>
      <c r="H44" s="135"/>
      <c r="I44" s="135"/>
      <c r="J44" s="135"/>
      <c r="K44" s="135"/>
      <c r="L44" s="113"/>
      <c r="S44" s="34"/>
      <c r="T44" s="34"/>
      <c r="U44" s="34"/>
      <c r="V44" s="34"/>
      <c r="W44" s="34"/>
      <c r="X44" s="34"/>
      <c r="Y44" s="34"/>
      <c r="Z44" s="34"/>
      <c r="AA44" s="34"/>
      <c r="AB44" s="34"/>
      <c r="AC44" s="34"/>
      <c r="AD44" s="34"/>
      <c r="AE44" s="34"/>
    </row>
    <row r="45" spans="1:31" s="2" customFormat="1" ht="24.95" customHeight="1">
      <c r="A45" s="34"/>
      <c r="B45" s="35"/>
      <c r="C45" s="23" t="s">
        <v>137</v>
      </c>
      <c r="D45" s="36"/>
      <c r="E45" s="36"/>
      <c r="F45" s="36"/>
      <c r="G45" s="36"/>
      <c r="H45" s="36"/>
      <c r="I45" s="36"/>
      <c r="J45" s="36"/>
      <c r="K45" s="36"/>
      <c r="L45" s="113"/>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13"/>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16.5" customHeight="1">
      <c r="A48" s="34"/>
      <c r="B48" s="35"/>
      <c r="C48" s="36"/>
      <c r="D48" s="36"/>
      <c r="E48" s="372" t="str">
        <f>E7</f>
        <v>Oprava trati v úseku N. Pec - H. Planá</v>
      </c>
      <c r="F48" s="373"/>
      <c r="G48" s="373"/>
      <c r="H48" s="373"/>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133</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26" t="str">
        <f>E9</f>
        <v>VON - Vedlejší a ostatní náklady</v>
      </c>
      <c r="F50" s="374"/>
      <c r="G50" s="374"/>
      <c r="H50" s="374"/>
      <c r="I50" s="36"/>
      <c r="J50" s="36"/>
      <c r="K50" s="36"/>
      <c r="L50" s="113"/>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13"/>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trať 194 dle JŘ, TÚ H. Planá - Nová Pec</v>
      </c>
      <c r="G52" s="36"/>
      <c r="H52" s="36"/>
      <c r="I52" s="29" t="s">
        <v>24</v>
      </c>
      <c r="J52" s="59" t="str">
        <f>IF(J12="","",J12)</f>
        <v>20. 6. 2023</v>
      </c>
      <c r="K52" s="36"/>
      <c r="L52" s="113"/>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5.2" customHeight="1">
      <c r="A54" s="34"/>
      <c r="B54" s="35"/>
      <c r="C54" s="29" t="s">
        <v>26</v>
      </c>
      <c r="D54" s="36"/>
      <c r="E54" s="36"/>
      <c r="F54" s="27" t="str">
        <f>E15</f>
        <v xml:space="preserve">Správa železnic, státní organizace, OŘ Plzeň </v>
      </c>
      <c r="G54" s="36"/>
      <c r="H54" s="36"/>
      <c r="I54" s="29" t="s">
        <v>34</v>
      </c>
      <c r="J54" s="32" t="str">
        <f>E21</f>
        <v xml:space="preserve"> </v>
      </c>
      <c r="K54" s="36"/>
      <c r="L54" s="113"/>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29" t="s">
        <v>38</v>
      </c>
      <c r="J55" s="32" t="str">
        <f>E24</f>
        <v>Libor Brabenec</v>
      </c>
      <c r="K55" s="36"/>
      <c r="L55" s="113"/>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13"/>
      <c r="S56" s="34"/>
      <c r="T56" s="34"/>
      <c r="U56" s="34"/>
      <c r="V56" s="34"/>
      <c r="W56" s="34"/>
      <c r="X56" s="34"/>
      <c r="Y56" s="34"/>
      <c r="Z56" s="34"/>
      <c r="AA56" s="34"/>
      <c r="AB56" s="34"/>
      <c r="AC56" s="34"/>
      <c r="AD56" s="34"/>
      <c r="AE56" s="34"/>
    </row>
    <row r="57" spans="1:47" s="2" customFormat="1" ht="29.25" customHeight="1">
      <c r="A57" s="34"/>
      <c r="B57" s="35"/>
      <c r="C57" s="136" t="s">
        <v>138</v>
      </c>
      <c r="D57" s="137"/>
      <c r="E57" s="137"/>
      <c r="F57" s="137"/>
      <c r="G57" s="137"/>
      <c r="H57" s="137"/>
      <c r="I57" s="137"/>
      <c r="J57" s="138" t="s">
        <v>139</v>
      </c>
      <c r="K57" s="137"/>
      <c r="L57" s="113"/>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13"/>
      <c r="S58" s="34"/>
      <c r="T58" s="34"/>
      <c r="U58" s="34"/>
      <c r="V58" s="34"/>
      <c r="W58" s="34"/>
      <c r="X58" s="34"/>
      <c r="Y58" s="34"/>
      <c r="Z58" s="34"/>
      <c r="AA58" s="34"/>
      <c r="AB58" s="34"/>
      <c r="AC58" s="34"/>
      <c r="AD58" s="34"/>
      <c r="AE58" s="34"/>
    </row>
    <row r="59" spans="1:47" s="2" customFormat="1" ht="22.9" customHeight="1">
      <c r="A59" s="34"/>
      <c r="B59" s="35"/>
      <c r="C59" s="139" t="s">
        <v>74</v>
      </c>
      <c r="D59" s="36"/>
      <c r="E59" s="36"/>
      <c r="F59" s="36"/>
      <c r="G59" s="36"/>
      <c r="H59" s="36"/>
      <c r="I59" s="36"/>
      <c r="J59" s="77">
        <f>J80</f>
        <v>0</v>
      </c>
      <c r="K59" s="36"/>
      <c r="L59" s="113"/>
      <c r="S59" s="34"/>
      <c r="T59" s="34"/>
      <c r="U59" s="34"/>
      <c r="V59" s="34"/>
      <c r="W59" s="34"/>
      <c r="X59" s="34"/>
      <c r="Y59" s="34"/>
      <c r="Z59" s="34"/>
      <c r="AA59" s="34"/>
      <c r="AB59" s="34"/>
      <c r="AC59" s="34"/>
      <c r="AD59" s="34"/>
      <c r="AE59" s="34"/>
      <c r="AU59" s="17" t="s">
        <v>140</v>
      </c>
    </row>
    <row r="60" spans="1:47" s="9" customFormat="1" ht="24.95" customHeight="1">
      <c r="B60" s="140"/>
      <c r="C60" s="141"/>
      <c r="D60" s="142" t="s">
        <v>985</v>
      </c>
      <c r="E60" s="143"/>
      <c r="F60" s="143"/>
      <c r="G60" s="143"/>
      <c r="H60" s="143"/>
      <c r="I60" s="143"/>
      <c r="J60" s="144">
        <f>J81</f>
        <v>0</v>
      </c>
      <c r="K60" s="141"/>
      <c r="L60" s="145"/>
    </row>
    <row r="61" spans="1:47" s="2" customFormat="1" ht="21.75" customHeight="1">
      <c r="A61" s="34"/>
      <c r="B61" s="35"/>
      <c r="C61" s="36"/>
      <c r="D61" s="36"/>
      <c r="E61" s="36"/>
      <c r="F61" s="36"/>
      <c r="G61" s="36"/>
      <c r="H61" s="36"/>
      <c r="I61" s="36"/>
      <c r="J61" s="36"/>
      <c r="K61" s="36"/>
      <c r="L61" s="113"/>
      <c r="S61" s="34"/>
      <c r="T61" s="34"/>
      <c r="U61" s="34"/>
      <c r="V61" s="34"/>
      <c r="W61" s="34"/>
      <c r="X61" s="34"/>
      <c r="Y61" s="34"/>
      <c r="Z61" s="34"/>
      <c r="AA61" s="34"/>
      <c r="AB61" s="34"/>
      <c r="AC61" s="34"/>
      <c r="AD61" s="34"/>
      <c r="AE61" s="34"/>
    </row>
    <row r="62" spans="1:47" s="2" customFormat="1" ht="6.95" customHeight="1">
      <c r="A62" s="34"/>
      <c r="B62" s="47"/>
      <c r="C62" s="48"/>
      <c r="D62" s="48"/>
      <c r="E62" s="48"/>
      <c r="F62" s="48"/>
      <c r="G62" s="48"/>
      <c r="H62" s="48"/>
      <c r="I62" s="48"/>
      <c r="J62" s="48"/>
      <c r="K62" s="48"/>
      <c r="L62" s="113"/>
      <c r="S62" s="34"/>
      <c r="T62" s="34"/>
      <c r="U62" s="34"/>
      <c r="V62" s="34"/>
      <c r="W62" s="34"/>
      <c r="X62" s="34"/>
      <c r="Y62" s="34"/>
      <c r="Z62" s="34"/>
      <c r="AA62" s="34"/>
      <c r="AB62" s="34"/>
      <c r="AC62" s="34"/>
      <c r="AD62" s="34"/>
      <c r="AE62" s="34"/>
    </row>
    <row r="66" spans="1:63" s="2" customFormat="1" ht="6.95" customHeight="1">
      <c r="A66" s="34"/>
      <c r="B66" s="49"/>
      <c r="C66" s="50"/>
      <c r="D66" s="50"/>
      <c r="E66" s="50"/>
      <c r="F66" s="50"/>
      <c r="G66" s="50"/>
      <c r="H66" s="50"/>
      <c r="I66" s="50"/>
      <c r="J66" s="50"/>
      <c r="K66" s="50"/>
      <c r="L66" s="113"/>
      <c r="S66" s="34"/>
      <c r="T66" s="34"/>
      <c r="U66" s="34"/>
      <c r="V66" s="34"/>
      <c r="W66" s="34"/>
      <c r="X66" s="34"/>
      <c r="Y66" s="34"/>
      <c r="Z66" s="34"/>
      <c r="AA66" s="34"/>
      <c r="AB66" s="34"/>
      <c r="AC66" s="34"/>
      <c r="AD66" s="34"/>
      <c r="AE66" s="34"/>
    </row>
    <row r="67" spans="1:63" s="2" customFormat="1" ht="24.95" customHeight="1">
      <c r="A67" s="34"/>
      <c r="B67" s="35"/>
      <c r="C67" s="23" t="s">
        <v>144</v>
      </c>
      <c r="D67" s="36"/>
      <c r="E67" s="36"/>
      <c r="F67" s="36"/>
      <c r="G67" s="36"/>
      <c r="H67" s="36"/>
      <c r="I67" s="36"/>
      <c r="J67" s="36"/>
      <c r="K67" s="36"/>
      <c r="L67" s="113"/>
      <c r="S67" s="34"/>
      <c r="T67" s="34"/>
      <c r="U67" s="34"/>
      <c r="V67" s="34"/>
      <c r="W67" s="34"/>
      <c r="X67" s="34"/>
      <c r="Y67" s="34"/>
      <c r="Z67" s="34"/>
      <c r="AA67" s="34"/>
      <c r="AB67" s="34"/>
      <c r="AC67" s="34"/>
      <c r="AD67" s="34"/>
      <c r="AE67" s="34"/>
    </row>
    <row r="68" spans="1:63" s="2" customFormat="1" ht="6.95" customHeight="1">
      <c r="A68" s="34"/>
      <c r="B68" s="35"/>
      <c r="C68" s="36"/>
      <c r="D68" s="36"/>
      <c r="E68" s="36"/>
      <c r="F68" s="36"/>
      <c r="G68" s="36"/>
      <c r="H68" s="36"/>
      <c r="I68" s="36"/>
      <c r="J68" s="36"/>
      <c r="K68" s="36"/>
      <c r="L68" s="113"/>
      <c r="S68" s="34"/>
      <c r="T68" s="34"/>
      <c r="U68" s="34"/>
      <c r="V68" s="34"/>
      <c r="W68" s="34"/>
      <c r="X68" s="34"/>
      <c r="Y68" s="34"/>
      <c r="Z68" s="34"/>
      <c r="AA68" s="34"/>
      <c r="AB68" s="34"/>
      <c r="AC68" s="34"/>
      <c r="AD68" s="34"/>
      <c r="AE68" s="34"/>
    </row>
    <row r="69" spans="1:63" s="2" customFormat="1" ht="12" customHeight="1">
      <c r="A69" s="34"/>
      <c r="B69" s="35"/>
      <c r="C69" s="29" t="s">
        <v>16</v>
      </c>
      <c r="D69" s="36"/>
      <c r="E69" s="36"/>
      <c r="F69" s="36"/>
      <c r="G69" s="36"/>
      <c r="H69" s="36"/>
      <c r="I69" s="36"/>
      <c r="J69" s="36"/>
      <c r="K69" s="36"/>
      <c r="L69" s="113"/>
      <c r="S69" s="34"/>
      <c r="T69" s="34"/>
      <c r="U69" s="34"/>
      <c r="V69" s="34"/>
      <c r="W69" s="34"/>
      <c r="X69" s="34"/>
      <c r="Y69" s="34"/>
      <c r="Z69" s="34"/>
      <c r="AA69" s="34"/>
      <c r="AB69" s="34"/>
      <c r="AC69" s="34"/>
      <c r="AD69" s="34"/>
      <c r="AE69" s="34"/>
    </row>
    <row r="70" spans="1:63" s="2" customFormat="1" ht="16.5" customHeight="1">
      <c r="A70" s="34"/>
      <c r="B70" s="35"/>
      <c r="C70" s="36"/>
      <c r="D70" s="36"/>
      <c r="E70" s="372" t="str">
        <f>E7</f>
        <v>Oprava trati v úseku N. Pec - H. Planá</v>
      </c>
      <c r="F70" s="373"/>
      <c r="G70" s="373"/>
      <c r="H70" s="373"/>
      <c r="I70" s="36"/>
      <c r="J70" s="36"/>
      <c r="K70" s="36"/>
      <c r="L70" s="113"/>
      <c r="S70" s="34"/>
      <c r="T70" s="34"/>
      <c r="U70" s="34"/>
      <c r="V70" s="34"/>
      <c r="W70" s="34"/>
      <c r="X70" s="34"/>
      <c r="Y70" s="34"/>
      <c r="Z70" s="34"/>
      <c r="AA70" s="34"/>
      <c r="AB70" s="34"/>
      <c r="AC70" s="34"/>
      <c r="AD70" s="34"/>
      <c r="AE70" s="34"/>
    </row>
    <row r="71" spans="1:63" s="2" customFormat="1" ht="12" customHeight="1">
      <c r="A71" s="34"/>
      <c r="B71" s="35"/>
      <c r="C71" s="29" t="s">
        <v>133</v>
      </c>
      <c r="D71" s="36"/>
      <c r="E71" s="36"/>
      <c r="F71" s="36"/>
      <c r="G71" s="36"/>
      <c r="H71" s="36"/>
      <c r="I71" s="36"/>
      <c r="J71" s="36"/>
      <c r="K71" s="36"/>
      <c r="L71" s="113"/>
      <c r="S71" s="34"/>
      <c r="T71" s="34"/>
      <c r="U71" s="34"/>
      <c r="V71" s="34"/>
      <c r="W71" s="34"/>
      <c r="X71" s="34"/>
      <c r="Y71" s="34"/>
      <c r="Z71" s="34"/>
      <c r="AA71" s="34"/>
      <c r="AB71" s="34"/>
      <c r="AC71" s="34"/>
      <c r="AD71" s="34"/>
      <c r="AE71" s="34"/>
    </row>
    <row r="72" spans="1:63" s="2" customFormat="1" ht="16.5" customHeight="1">
      <c r="A72" s="34"/>
      <c r="B72" s="35"/>
      <c r="C72" s="36"/>
      <c r="D72" s="36"/>
      <c r="E72" s="326" t="str">
        <f>E9</f>
        <v>VON - Vedlejší a ostatní náklady</v>
      </c>
      <c r="F72" s="374"/>
      <c r="G72" s="374"/>
      <c r="H72" s="374"/>
      <c r="I72" s="36"/>
      <c r="J72" s="36"/>
      <c r="K72" s="36"/>
      <c r="L72" s="113"/>
      <c r="S72" s="34"/>
      <c r="T72" s="34"/>
      <c r="U72" s="34"/>
      <c r="V72" s="34"/>
      <c r="W72" s="34"/>
      <c r="X72" s="34"/>
      <c r="Y72" s="34"/>
      <c r="Z72" s="34"/>
      <c r="AA72" s="34"/>
      <c r="AB72" s="34"/>
      <c r="AC72" s="34"/>
      <c r="AD72" s="34"/>
      <c r="AE72" s="34"/>
    </row>
    <row r="73" spans="1:63" s="2" customFormat="1" ht="6.95" customHeight="1">
      <c r="A73" s="34"/>
      <c r="B73" s="35"/>
      <c r="C73" s="36"/>
      <c r="D73" s="36"/>
      <c r="E73" s="36"/>
      <c r="F73" s="36"/>
      <c r="G73" s="36"/>
      <c r="H73" s="36"/>
      <c r="I73" s="36"/>
      <c r="J73" s="36"/>
      <c r="K73" s="36"/>
      <c r="L73" s="113"/>
      <c r="S73" s="34"/>
      <c r="T73" s="34"/>
      <c r="U73" s="34"/>
      <c r="V73" s="34"/>
      <c r="W73" s="34"/>
      <c r="X73" s="34"/>
      <c r="Y73" s="34"/>
      <c r="Z73" s="34"/>
      <c r="AA73" s="34"/>
      <c r="AB73" s="34"/>
      <c r="AC73" s="34"/>
      <c r="AD73" s="34"/>
      <c r="AE73" s="34"/>
    </row>
    <row r="74" spans="1:63" s="2" customFormat="1" ht="12" customHeight="1">
      <c r="A74" s="34"/>
      <c r="B74" s="35"/>
      <c r="C74" s="29" t="s">
        <v>22</v>
      </c>
      <c r="D74" s="36"/>
      <c r="E74" s="36"/>
      <c r="F74" s="27" t="str">
        <f>F12</f>
        <v>trať 194 dle JŘ, TÚ H. Planá - Nová Pec</v>
      </c>
      <c r="G74" s="36"/>
      <c r="H74" s="36"/>
      <c r="I74" s="29" t="s">
        <v>24</v>
      </c>
      <c r="J74" s="59" t="str">
        <f>IF(J12="","",J12)</f>
        <v>20. 6. 2023</v>
      </c>
      <c r="K74" s="36"/>
      <c r="L74" s="113"/>
      <c r="S74" s="34"/>
      <c r="T74" s="34"/>
      <c r="U74" s="34"/>
      <c r="V74" s="34"/>
      <c r="W74" s="34"/>
      <c r="X74" s="34"/>
      <c r="Y74" s="34"/>
      <c r="Z74" s="34"/>
      <c r="AA74" s="34"/>
      <c r="AB74" s="34"/>
      <c r="AC74" s="34"/>
      <c r="AD74" s="34"/>
      <c r="AE74" s="34"/>
    </row>
    <row r="75" spans="1:63" s="2" customFormat="1" ht="6.95" customHeight="1">
      <c r="A75" s="34"/>
      <c r="B75" s="35"/>
      <c r="C75" s="36"/>
      <c r="D75" s="36"/>
      <c r="E75" s="36"/>
      <c r="F75" s="36"/>
      <c r="G75" s="36"/>
      <c r="H75" s="36"/>
      <c r="I75" s="36"/>
      <c r="J75" s="36"/>
      <c r="K75" s="36"/>
      <c r="L75" s="113"/>
      <c r="S75" s="34"/>
      <c r="T75" s="34"/>
      <c r="U75" s="34"/>
      <c r="V75" s="34"/>
      <c r="W75" s="34"/>
      <c r="X75" s="34"/>
      <c r="Y75" s="34"/>
      <c r="Z75" s="34"/>
      <c r="AA75" s="34"/>
      <c r="AB75" s="34"/>
      <c r="AC75" s="34"/>
      <c r="AD75" s="34"/>
      <c r="AE75" s="34"/>
    </row>
    <row r="76" spans="1:63" s="2" customFormat="1" ht="15.2" customHeight="1">
      <c r="A76" s="34"/>
      <c r="B76" s="35"/>
      <c r="C76" s="29" t="s">
        <v>26</v>
      </c>
      <c r="D76" s="36"/>
      <c r="E76" s="36"/>
      <c r="F76" s="27" t="str">
        <f>E15</f>
        <v xml:space="preserve">Správa železnic, státní organizace, OŘ Plzeň </v>
      </c>
      <c r="G76" s="36"/>
      <c r="H76" s="36"/>
      <c r="I76" s="29" t="s">
        <v>34</v>
      </c>
      <c r="J76" s="32" t="str">
        <f>E21</f>
        <v xml:space="preserve"> </v>
      </c>
      <c r="K76" s="36"/>
      <c r="L76" s="113"/>
      <c r="S76" s="34"/>
      <c r="T76" s="34"/>
      <c r="U76" s="34"/>
      <c r="V76" s="34"/>
      <c r="W76" s="34"/>
      <c r="X76" s="34"/>
      <c r="Y76" s="34"/>
      <c r="Z76" s="34"/>
      <c r="AA76" s="34"/>
      <c r="AB76" s="34"/>
      <c r="AC76" s="34"/>
      <c r="AD76" s="34"/>
      <c r="AE76" s="34"/>
    </row>
    <row r="77" spans="1:63" s="2" customFormat="1" ht="15.2" customHeight="1">
      <c r="A77" s="34"/>
      <c r="B77" s="35"/>
      <c r="C77" s="29" t="s">
        <v>32</v>
      </c>
      <c r="D77" s="36"/>
      <c r="E77" s="36"/>
      <c r="F77" s="27" t="str">
        <f>IF(E18="","",E18)</f>
        <v>Vyplň údaj</v>
      </c>
      <c r="G77" s="36"/>
      <c r="H77" s="36"/>
      <c r="I77" s="29" t="s">
        <v>38</v>
      </c>
      <c r="J77" s="32" t="str">
        <f>E24</f>
        <v>Libor Brabenec</v>
      </c>
      <c r="K77" s="36"/>
      <c r="L77" s="113"/>
      <c r="S77" s="34"/>
      <c r="T77" s="34"/>
      <c r="U77" s="34"/>
      <c r="V77" s="34"/>
      <c r="W77" s="34"/>
      <c r="X77" s="34"/>
      <c r="Y77" s="34"/>
      <c r="Z77" s="34"/>
      <c r="AA77" s="34"/>
      <c r="AB77" s="34"/>
      <c r="AC77" s="34"/>
      <c r="AD77" s="34"/>
      <c r="AE77" s="34"/>
    </row>
    <row r="78" spans="1:63" s="2" customFormat="1" ht="10.35" customHeigh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63" s="11" customFormat="1" ht="29.25" customHeight="1">
      <c r="A79" s="151"/>
      <c r="B79" s="152"/>
      <c r="C79" s="153" t="s">
        <v>145</v>
      </c>
      <c r="D79" s="154" t="s">
        <v>61</v>
      </c>
      <c r="E79" s="154" t="s">
        <v>57</v>
      </c>
      <c r="F79" s="154" t="s">
        <v>58</v>
      </c>
      <c r="G79" s="154" t="s">
        <v>146</v>
      </c>
      <c r="H79" s="154" t="s">
        <v>147</v>
      </c>
      <c r="I79" s="154" t="s">
        <v>148</v>
      </c>
      <c r="J79" s="155" t="s">
        <v>139</v>
      </c>
      <c r="K79" s="156" t="s">
        <v>149</v>
      </c>
      <c r="L79" s="157"/>
      <c r="M79" s="68" t="s">
        <v>35</v>
      </c>
      <c r="N79" s="69" t="s">
        <v>46</v>
      </c>
      <c r="O79" s="69" t="s">
        <v>150</v>
      </c>
      <c r="P79" s="69" t="s">
        <v>151</v>
      </c>
      <c r="Q79" s="69" t="s">
        <v>152</v>
      </c>
      <c r="R79" s="69" t="s">
        <v>153</v>
      </c>
      <c r="S79" s="69" t="s">
        <v>154</v>
      </c>
      <c r="T79" s="70" t="s">
        <v>155</v>
      </c>
      <c r="U79" s="151"/>
      <c r="V79" s="151"/>
      <c r="W79" s="151"/>
      <c r="X79" s="151"/>
      <c r="Y79" s="151"/>
      <c r="Z79" s="151"/>
      <c r="AA79" s="151"/>
      <c r="AB79" s="151"/>
      <c r="AC79" s="151"/>
      <c r="AD79" s="151"/>
      <c r="AE79" s="151"/>
    </row>
    <row r="80" spans="1:63" s="2" customFormat="1" ht="22.9" customHeight="1">
      <c r="A80" s="34"/>
      <c r="B80" s="35"/>
      <c r="C80" s="75" t="s">
        <v>156</v>
      </c>
      <c r="D80" s="36"/>
      <c r="E80" s="36"/>
      <c r="F80" s="36"/>
      <c r="G80" s="36"/>
      <c r="H80" s="36"/>
      <c r="I80" s="36"/>
      <c r="J80" s="158">
        <f>BK80</f>
        <v>0</v>
      </c>
      <c r="K80" s="36"/>
      <c r="L80" s="39"/>
      <c r="M80" s="71"/>
      <c r="N80" s="159"/>
      <c r="O80" s="72"/>
      <c r="P80" s="160">
        <f>P81</f>
        <v>0</v>
      </c>
      <c r="Q80" s="72"/>
      <c r="R80" s="160">
        <f>R81</f>
        <v>0</v>
      </c>
      <c r="S80" s="72"/>
      <c r="T80" s="161">
        <f>T81</f>
        <v>0</v>
      </c>
      <c r="U80" s="34"/>
      <c r="V80" s="34"/>
      <c r="W80" s="34"/>
      <c r="X80" s="34"/>
      <c r="Y80" s="34"/>
      <c r="Z80" s="34"/>
      <c r="AA80" s="34"/>
      <c r="AB80" s="34"/>
      <c r="AC80" s="34"/>
      <c r="AD80" s="34"/>
      <c r="AE80" s="34"/>
      <c r="AT80" s="17" t="s">
        <v>75</v>
      </c>
      <c r="AU80" s="17" t="s">
        <v>140</v>
      </c>
      <c r="BK80" s="162">
        <f>BK81</f>
        <v>0</v>
      </c>
    </row>
    <row r="81" spans="1:65" s="13" customFormat="1" ht="25.9" customHeight="1">
      <c r="B81" s="195"/>
      <c r="C81" s="196"/>
      <c r="D81" s="197" t="s">
        <v>75</v>
      </c>
      <c r="E81" s="198" t="s">
        <v>986</v>
      </c>
      <c r="F81" s="198" t="s">
        <v>987</v>
      </c>
      <c r="G81" s="196"/>
      <c r="H81" s="196"/>
      <c r="I81" s="199"/>
      <c r="J81" s="200">
        <f>BK81</f>
        <v>0</v>
      </c>
      <c r="K81" s="196"/>
      <c r="L81" s="201"/>
      <c r="M81" s="202"/>
      <c r="N81" s="203"/>
      <c r="O81" s="203"/>
      <c r="P81" s="204">
        <f>SUM(P82:P103)</f>
        <v>0</v>
      </c>
      <c r="Q81" s="203"/>
      <c r="R81" s="204">
        <f>SUM(R82:R103)</f>
        <v>0</v>
      </c>
      <c r="S81" s="203"/>
      <c r="T81" s="205">
        <f>SUM(T82:T103)</f>
        <v>0</v>
      </c>
      <c r="AR81" s="206" t="s">
        <v>181</v>
      </c>
      <c r="AT81" s="207" t="s">
        <v>75</v>
      </c>
      <c r="AU81" s="207" t="s">
        <v>76</v>
      </c>
      <c r="AY81" s="206" t="s">
        <v>162</v>
      </c>
      <c r="BK81" s="208">
        <f>SUM(BK82:BK103)</f>
        <v>0</v>
      </c>
    </row>
    <row r="82" spans="1:65" s="2" customFormat="1" ht="16.5" customHeight="1">
      <c r="A82" s="34"/>
      <c r="B82" s="35"/>
      <c r="C82" s="211" t="s">
        <v>83</v>
      </c>
      <c r="D82" s="211" t="s">
        <v>278</v>
      </c>
      <c r="E82" s="212" t="s">
        <v>988</v>
      </c>
      <c r="F82" s="213" t="s">
        <v>989</v>
      </c>
      <c r="G82" s="214" t="s">
        <v>990</v>
      </c>
      <c r="H82" s="235"/>
      <c r="I82" s="216"/>
      <c r="J82" s="217">
        <f>ROUND(I82*H82,2)</f>
        <v>0</v>
      </c>
      <c r="K82" s="218"/>
      <c r="L82" s="39"/>
      <c r="M82" s="219" t="s">
        <v>35</v>
      </c>
      <c r="N82" s="220" t="s">
        <v>47</v>
      </c>
      <c r="O82" s="64"/>
      <c r="P82" s="174">
        <f>O82*H82</f>
        <v>0</v>
      </c>
      <c r="Q82" s="174">
        <v>0</v>
      </c>
      <c r="R82" s="174">
        <f>Q82*H82</f>
        <v>0</v>
      </c>
      <c r="S82" s="174">
        <v>0</v>
      </c>
      <c r="T82" s="175">
        <f>S82*H82</f>
        <v>0</v>
      </c>
      <c r="U82" s="34"/>
      <c r="V82" s="34"/>
      <c r="W82" s="34"/>
      <c r="X82" s="34"/>
      <c r="Y82" s="34"/>
      <c r="Z82" s="34"/>
      <c r="AA82" s="34"/>
      <c r="AB82" s="34"/>
      <c r="AC82" s="34"/>
      <c r="AD82" s="34"/>
      <c r="AE82" s="34"/>
      <c r="AR82" s="176" t="s">
        <v>163</v>
      </c>
      <c r="AT82" s="176" t="s">
        <v>278</v>
      </c>
      <c r="AU82" s="176" t="s">
        <v>83</v>
      </c>
      <c r="AY82" s="17" t="s">
        <v>162</v>
      </c>
      <c r="BE82" s="177">
        <f>IF(N82="základní",J82,0)</f>
        <v>0</v>
      </c>
      <c r="BF82" s="177">
        <f>IF(N82="snížená",J82,0)</f>
        <v>0</v>
      </c>
      <c r="BG82" s="177">
        <f>IF(N82="zákl. přenesená",J82,0)</f>
        <v>0</v>
      </c>
      <c r="BH82" s="177">
        <f>IF(N82="sníž. přenesená",J82,0)</f>
        <v>0</v>
      </c>
      <c r="BI82" s="177">
        <f>IF(N82="nulová",J82,0)</f>
        <v>0</v>
      </c>
      <c r="BJ82" s="17" t="s">
        <v>83</v>
      </c>
      <c r="BK82" s="177">
        <f>ROUND(I82*H82,2)</f>
        <v>0</v>
      </c>
      <c r="BL82" s="17" t="s">
        <v>163</v>
      </c>
      <c r="BM82" s="176" t="s">
        <v>991</v>
      </c>
    </row>
    <row r="83" spans="1:65" s="2" customFormat="1" ht="29.25">
      <c r="A83" s="34"/>
      <c r="B83" s="35"/>
      <c r="C83" s="36"/>
      <c r="D83" s="178" t="s">
        <v>165</v>
      </c>
      <c r="E83" s="36"/>
      <c r="F83" s="179" t="s">
        <v>992</v>
      </c>
      <c r="G83" s="36"/>
      <c r="H83" s="36"/>
      <c r="I83" s="180"/>
      <c r="J83" s="36"/>
      <c r="K83" s="36"/>
      <c r="L83" s="39"/>
      <c r="M83" s="181"/>
      <c r="N83" s="182"/>
      <c r="O83" s="64"/>
      <c r="P83" s="64"/>
      <c r="Q83" s="64"/>
      <c r="R83" s="64"/>
      <c r="S83" s="64"/>
      <c r="T83" s="65"/>
      <c r="U83" s="34"/>
      <c r="V83" s="34"/>
      <c r="W83" s="34"/>
      <c r="X83" s="34"/>
      <c r="Y83" s="34"/>
      <c r="Z83" s="34"/>
      <c r="AA83" s="34"/>
      <c r="AB83" s="34"/>
      <c r="AC83" s="34"/>
      <c r="AD83" s="34"/>
      <c r="AE83" s="34"/>
      <c r="AT83" s="17" t="s">
        <v>165</v>
      </c>
      <c r="AU83" s="17" t="s">
        <v>83</v>
      </c>
    </row>
    <row r="84" spans="1:65" s="2" customFormat="1" ht="19.5">
      <c r="A84" s="34"/>
      <c r="B84" s="35"/>
      <c r="C84" s="36"/>
      <c r="D84" s="178" t="s">
        <v>219</v>
      </c>
      <c r="E84" s="36"/>
      <c r="F84" s="194" t="s">
        <v>993</v>
      </c>
      <c r="G84" s="36"/>
      <c r="H84" s="36"/>
      <c r="I84" s="180"/>
      <c r="J84" s="36"/>
      <c r="K84" s="36"/>
      <c r="L84" s="39"/>
      <c r="M84" s="181"/>
      <c r="N84" s="182"/>
      <c r="O84" s="64"/>
      <c r="P84" s="64"/>
      <c r="Q84" s="64"/>
      <c r="R84" s="64"/>
      <c r="S84" s="64"/>
      <c r="T84" s="65"/>
      <c r="U84" s="34"/>
      <c r="V84" s="34"/>
      <c r="W84" s="34"/>
      <c r="X84" s="34"/>
      <c r="Y84" s="34"/>
      <c r="Z84" s="34"/>
      <c r="AA84" s="34"/>
      <c r="AB84" s="34"/>
      <c r="AC84" s="34"/>
      <c r="AD84" s="34"/>
      <c r="AE84" s="34"/>
      <c r="AT84" s="17" t="s">
        <v>219</v>
      </c>
      <c r="AU84" s="17" t="s">
        <v>83</v>
      </c>
    </row>
    <row r="85" spans="1:65" s="2" customFormat="1" ht="37.9" customHeight="1">
      <c r="A85" s="34"/>
      <c r="B85" s="35"/>
      <c r="C85" s="211" t="s">
        <v>85</v>
      </c>
      <c r="D85" s="211" t="s">
        <v>278</v>
      </c>
      <c r="E85" s="212" t="s">
        <v>994</v>
      </c>
      <c r="F85" s="213" t="s">
        <v>995</v>
      </c>
      <c r="G85" s="214" t="s">
        <v>990</v>
      </c>
      <c r="H85" s="235"/>
      <c r="I85" s="216"/>
      <c r="J85" s="217">
        <f>ROUND(I85*H85,2)</f>
        <v>0</v>
      </c>
      <c r="K85" s="218"/>
      <c r="L85" s="39"/>
      <c r="M85" s="219" t="s">
        <v>35</v>
      </c>
      <c r="N85" s="220" t="s">
        <v>47</v>
      </c>
      <c r="O85" s="64"/>
      <c r="P85" s="174">
        <f>O85*H85</f>
        <v>0</v>
      </c>
      <c r="Q85" s="174">
        <v>0</v>
      </c>
      <c r="R85" s="174">
        <f>Q85*H85</f>
        <v>0</v>
      </c>
      <c r="S85" s="174">
        <v>0</v>
      </c>
      <c r="T85" s="175">
        <f>S85*H85</f>
        <v>0</v>
      </c>
      <c r="U85" s="34"/>
      <c r="V85" s="34"/>
      <c r="W85" s="34"/>
      <c r="X85" s="34"/>
      <c r="Y85" s="34"/>
      <c r="Z85" s="34"/>
      <c r="AA85" s="34"/>
      <c r="AB85" s="34"/>
      <c r="AC85" s="34"/>
      <c r="AD85" s="34"/>
      <c r="AE85" s="34"/>
      <c r="AR85" s="176" t="s">
        <v>996</v>
      </c>
      <c r="AT85" s="176" t="s">
        <v>278</v>
      </c>
      <c r="AU85" s="176" t="s">
        <v>83</v>
      </c>
      <c r="AY85" s="17" t="s">
        <v>162</v>
      </c>
      <c r="BE85" s="177">
        <f>IF(N85="základní",J85,0)</f>
        <v>0</v>
      </c>
      <c r="BF85" s="177">
        <f>IF(N85="snížená",J85,0)</f>
        <v>0</v>
      </c>
      <c r="BG85" s="177">
        <f>IF(N85="zákl. přenesená",J85,0)</f>
        <v>0</v>
      </c>
      <c r="BH85" s="177">
        <f>IF(N85="sníž. přenesená",J85,0)</f>
        <v>0</v>
      </c>
      <c r="BI85" s="177">
        <f>IF(N85="nulová",J85,0)</f>
        <v>0</v>
      </c>
      <c r="BJ85" s="17" t="s">
        <v>83</v>
      </c>
      <c r="BK85" s="177">
        <f>ROUND(I85*H85,2)</f>
        <v>0</v>
      </c>
      <c r="BL85" s="17" t="s">
        <v>996</v>
      </c>
      <c r="BM85" s="176" t="s">
        <v>997</v>
      </c>
    </row>
    <row r="86" spans="1:65" s="2" customFormat="1" ht="19.5">
      <c r="A86" s="34"/>
      <c r="B86" s="35"/>
      <c r="C86" s="36"/>
      <c r="D86" s="178" t="s">
        <v>165</v>
      </c>
      <c r="E86" s="36"/>
      <c r="F86" s="179" t="s">
        <v>995</v>
      </c>
      <c r="G86" s="36"/>
      <c r="H86" s="36"/>
      <c r="I86" s="180"/>
      <c r="J86" s="36"/>
      <c r="K86" s="36"/>
      <c r="L86" s="39"/>
      <c r="M86" s="181"/>
      <c r="N86" s="182"/>
      <c r="O86" s="64"/>
      <c r="P86" s="64"/>
      <c r="Q86" s="64"/>
      <c r="R86" s="64"/>
      <c r="S86" s="64"/>
      <c r="T86" s="65"/>
      <c r="U86" s="34"/>
      <c r="V86" s="34"/>
      <c r="W86" s="34"/>
      <c r="X86" s="34"/>
      <c r="Y86" s="34"/>
      <c r="Z86" s="34"/>
      <c r="AA86" s="34"/>
      <c r="AB86" s="34"/>
      <c r="AC86" s="34"/>
      <c r="AD86" s="34"/>
      <c r="AE86" s="34"/>
      <c r="AT86" s="17" t="s">
        <v>165</v>
      </c>
      <c r="AU86" s="17" t="s">
        <v>83</v>
      </c>
    </row>
    <row r="87" spans="1:65" s="2" customFormat="1" ht="16.5" customHeight="1">
      <c r="A87" s="34"/>
      <c r="B87" s="35"/>
      <c r="C87" s="211" t="s">
        <v>172</v>
      </c>
      <c r="D87" s="211" t="s">
        <v>278</v>
      </c>
      <c r="E87" s="212" t="s">
        <v>998</v>
      </c>
      <c r="F87" s="213" t="s">
        <v>999</v>
      </c>
      <c r="G87" s="214" t="s">
        <v>990</v>
      </c>
      <c r="H87" s="235"/>
      <c r="I87" s="216"/>
      <c r="J87" s="217">
        <f>ROUND(I87*H87,2)</f>
        <v>0</v>
      </c>
      <c r="K87" s="218"/>
      <c r="L87" s="39"/>
      <c r="M87" s="219" t="s">
        <v>35</v>
      </c>
      <c r="N87" s="220" t="s">
        <v>47</v>
      </c>
      <c r="O87" s="64"/>
      <c r="P87" s="174">
        <f>O87*H87</f>
        <v>0</v>
      </c>
      <c r="Q87" s="174">
        <v>0</v>
      </c>
      <c r="R87" s="174">
        <f>Q87*H87</f>
        <v>0</v>
      </c>
      <c r="S87" s="174">
        <v>0</v>
      </c>
      <c r="T87" s="175">
        <f>S87*H87</f>
        <v>0</v>
      </c>
      <c r="U87" s="34"/>
      <c r="V87" s="34"/>
      <c r="W87" s="34"/>
      <c r="X87" s="34"/>
      <c r="Y87" s="34"/>
      <c r="Z87" s="34"/>
      <c r="AA87" s="34"/>
      <c r="AB87" s="34"/>
      <c r="AC87" s="34"/>
      <c r="AD87" s="34"/>
      <c r="AE87" s="34"/>
      <c r="AR87" s="176" t="s">
        <v>996</v>
      </c>
      <c r="AT87" s="176" t="s">
        <v>278</v>
      </c>
      <c r="AU87" s="176" t="s">
        <v>83</v>
      </c>
      <c r="AY87" s="17" t="s">
        <v>162</v>
      </c>
      <c r="BE87" s="177">
        <f>IF(N87="základní",J87,0)</f>
        <v>0</v>
      </c>
      <c r="BF87" s="177">
        <f>IF(N87="snížená",J87,0)</f>
        <v>0</v>
      </c>
      <c r="BG87" s="177">
        <f>IF(N87="zákl. přenesená",J87,0)</f>
        <v>0</v>
      </c>
      <c r="BH87" s="177">
        <f>IF(N87="sníž. přenesená",J87,0)</f>
        <v>0</v>
      </c>
      <c r="BI87" s="177">
        <f>IF(N87="nulová",J87,0)</f>
        <v>0</v>
      </c>
      <c r="BJ87" s="17" t="s">
        <v>83</v>
      </c>
      <c r="BK87" s="177">
        <f>ROUND(I87*H87,2)</f>
        <v>0</v>
      </c>
      <c r="BL87" s="17" t="s">
        <v>996</v>
      </c>
      <c r="BM87" s="176" t="s">
        <v>1000</v>
      </c>
    </row>
    <row r="88" spans="1:65" s="2" customFormat="1" ht="11.25">
      <c r="A88" s="34"/>
      <c r="B88" s="35"/>
      <c r="C88" s="36"/>
      <c r="D88" s="178" t="s">
        <v>165</v>
      </c>
      <c r="E88" s="36"/>
      <c r="F88" s="179" t="s">
        <v>999</v>
      </c>
      <c r="G88" s="36"/>
      <c r="H88" s="36"/>
      <c r="I88" s="180"/>
      <c r="J88" s="36"/>
      <c r="K88" s="36"/>
      <c r="L88" s="39"/>
      <c r="M88" s="181"/>
      <c r="N88" s="182"/>
      <c r="O88" s="64"/>
      <c r="P88" s="64"/>
      <c r="Q88" s="64"/>
      <c r="R88" s="64"/>
      <c r="S88" s="64"/>
      <c r="T88" s="65"/>
      <c r="U88" s="34"/>
      <c r="V88" s="34"/>
      <c r="W88" s="34"/>
      <c r="X88" s="34"/>
      <c r="Y88" s="34"/>
      <c r="Z88" s="34"/>
      <c r="AA88" s="34"/>
      <c r="AB88" s="34"/>
      <c r="AC88" s="34"/>
      <c r="AD88" s="34"/>
      <c r="AE88" s="34"/>
      <c r="AT88" s="17" t="s">
        <v>165</v>
      </c>
      <c r="AU88" s="17" t="s">
        <v>83</v>
      </c>
    </row>
    <row r="89" spans="1:65" s="2" customFormat="1" ht="29.25">
      <c r="A89" s="34"/>
      <c r="B89" s="35"/>
      <c r="C89" s="36"/>
      <c r="D89" s="178" t="s">
        <v>219</v>
      </c>
      <c r="E89" s="36"/>
      <c r="F89" s="194" t="s">
        <v>1001</v>
      </c>
      <c r="G89" s="36"/>
      <c r="H89" s="36"/>
      <c r="I89" s="180"/>
      <c r="J89" s="36"/>
      <c r="K89" s="36"/>
      <c r="L89" s="39"/>
      <c r="M89" s="181"/>
      <c r="N89" s="182"/>
      <c r="O89" s="64"/>
      <c r="P89" s="64"/>
      <c r="Q89" s="64"/>
      <c r="R89" s="64"/>
      <c r="S89" s="64"/>
      <c r="T89" s="65"/>
      <c r="U89" s="34"/>
      <c r="V89" s="34"/>
      <c r="W89" s="34"/>
      <c r="X89" s="34"/>
      <c r="Y89" s="34"/>
      <c r="Z89" s="34"/>
      <c r="AA89" s="34"/>
      <c r="AB89" s="34"/>
      <c r="AC89" s="34"/>
      <c r="AD89" s="34"/>
      <c r="AE89" s="34"/>
      <c r="AT89" s="17" t="s">
        <v>219</v>
      </c>
      <c r="AU89" s="17" t="s">
        <v>83</v>
      </c>
    </row>
    <row r="90" spans="1:65" s="2" customFormat="1" ht="16.5" customHeight="1">
      <c r="A90" s="34"/>
      <c r="B90" s="35"/>
      <c r="C90" s="211" t="s">
        <v>163</v>
      </c>
      <c r="D90" s="211" t="s">
        <v>278</v>
      </c>
      <c r="E90" s="212" t="s">
        <v>1002</v>
      </c>
      <c r="F90" s="213" t="s">
        <v>1003</v>
      </c>
      <c r="G90" s="214" t="s">
        <v>160</v>
      </c>
      <c r="H90" s="215">
        <v>4</v>
      </c>
      <c r="I90" s="216"/>
      <c r="J90" s="217">
        <f>ROUND(I90*H90,2)</f>
        <v>0</v>
      </c>
      <c r="K90" s="218"/>
      <c r="L90" s="39"/>
      <c r="M90" s="219" t="s">
        <v>35</v>
      </c>
      <c r="N90" s="220" t="s">
        <v>47</v>
      </c>
      <c r="O90" s="64"/>
      <c r="P90" s="174">
        <f>O90*H90</f>
        <v>0</v>
      </c>
      <c r="Q90" s="174">
        <v>0</v>
      </c>
      <c r="R90" s="174">
        <f>Q90*H90</f>
        <v>0</v>
      </c>
      <c r="S90" s="174">
        <v>0</v>
      </c>
      <c r="T90" s="175">
        <f>S90*H90</f>
        <v>0</v>
      </c>
      <c r="U90" s="34"/>
      <c r="V90" s="34"/>
      <c r="W90" s="34"/>
      <c r="X90" s="34"/>
      <c r="Y90" s="34"/>
      <c r="Z90" s="34"/>
      <c r="AA90" s="34"/>
      <c r="AB90" s="34"/>
      <c r="AC90" s="34"/>
      <c r="AD90" s="34"/>
      <c r="AE90" s="34"/>
      <c r="AR90" s="176" t="s">
        <v>996</v>
      </c>
      <c r="AT90" s="176" t="s">
        <v>278</v>
      </c>
      <c r="AU90" s="176" t="s">
        <v>83</v>
      </c>
      <c r="AY90" s="17" t="s">
        <v>162</v>
      </c>
      <c r="BE90" s="177">
        <f>IF(N90="základní",J90,0)</f>
        <v>0</v>
      </c>
      <c r="BF90" s="177">
        <f>IF(N90="snížená",J90,0)</f>
        <v>0</v>
      </c>
      <c r="BG90" s="177">
        <f>IF(N90="zákl. přenesená",J90,0)</f>
        <v>0</v>
      </c>
      <c r="BH90" s="177">
        <f>IF(N90="sníž. přenesená",J90,0)</f>
        <v>0</v>
      </c>
      <c r="BI90" s="177">
        <f>IF(N90="nulová",J90,0)</f>
        <v>0</v>
      </c>
      <c r="BJ90" s="17" t="s">
        <v>83</v>
      </c>
      <c r="BK90" s="177">
        <f>ROUND(I90*H90,2)</f>
        <v>0</v>
      </c>
      <c r="BL90" s="17" t="s">
        <v>996</v>
      </c>
      <c r="BM90" s="176" t="s">
        <v>1004</v>
      </c>
    </row>
    <row r="91" spans="1:65" s="2" customFormat="1" ht="29.25">
      <c r="A91" s="34"/>
      <c r="B91" s="35"/>
      <c r="C91" s="36"/>
      <c r="D91" s="178" t="s">
        <v>165</v>
      </c>
      <c r="E91" s="36"/>
      <c r="F91" s="179" t="s">
        <v>1005</v>
      </c>
      <c r="G91" s="36"/>
      <c r="H91" s="36"/>
      <c r="I91" s="180"/>
      <c r="J91" s="36"/>
      <c r="K91" s="36"/>
      <c r="L91" s="39"/>
      <c r="M91" s="181"/>
      <c r="N91" s="182"/>
      <c r="O91" s="64"/>
      <c r="P91" s="64"/>
      <c r="Q91" s="64"/>
      <c r="R91" s="64"/>
      <c r="S91" s="64"/>
      <c r="T91" s="65"/>
      <c r="U91" s="34"/>
      <c r="V91" s="34"/>
      <c r="W91" s="34"/>
      <c r="X91" s="34"/>
      <c r="Y91" s="34"/>
      <c r="Z91" s="34"/>
      <c r="AA91" s="34"/>
      <c r="AB91" s="34"/>
      <c r="AC91" s="34"/>
      <c r="AD91" s="34"/>
      <c r="AE91" s="34"/>
      <c r="AT91" s="17" t="s">
        <v>165</v>
      </c>
      <c r="AU91" s="17" t="s">
        <v>83</v>
      </c>
    </row>
    <row r="92" spans="1:65" s="12" customFormat="1" ht="11.25">
      <c r="B92" s="183"/>
      <c r="C92" s="184"/>
      <c r="D92" s="178" t="s">
        <v>166</v>
      </c>
      <c r="E92" s="185" t="s">
        <v>35</v>
      </c>
      <c r="F92" s="186" t="s">
        <v>577</v>
      </c>
      <c r="G92" s="184"/>
      <c r="H92" s="187">
        <v>4</v>
      </c>
      <c r="I92" s="188"/>
      <c r="J92" s="184"/>
      <c r="K92" s="184"/>
      <c r="L92" s="189"/>
      <c r="M92" s="190"/>
      <c r="N92" s="191"/>
      <c r="O92" s="191"/>
      <c r="P92" s="191"/>
      <c r="Q92" s="191"/>
      <c r="R92" s="191"/>
      <c r="S92" s="191"/>
      <c r="T92" s="192"/>
      <c r="AT92" s="193" t="s">
        <v>166</v>
      </c>
      <c r="AU92" s="193" t="s">
        <v>83</v>
      </c>
      <c r="AV92" s="12" t="s">
        <v>85</v>
      </c>
      <c r="AW92" s="12" t="s">
        <v>37</v>
      </c>
      <c r="AX92" s="12" t="s">
        <v>83</v>
      </c>
      <c r="AY92" s="193" t="s">
        <v>162</v>
      </c>
    </row>
    <row r="93" spans="1:65" s="2" customFormat="1" ht="16.5" customHeight="1">
      <c r="A93" s="34"/>
      <c r="B93" s="35"/>
      <c r="C93" s="211" t="s">
        <v>181</v>
      </c>
      <c r="D93" s="211" t="s">
        <v>278</v>
      </c>
      <c r="E93" s="212" t="s">
        <v>1006</v>
      </c>
      <c r="F93" s="213" t="s">
        <v>1007</v>
      </c>
      <c r="G93" s="214" t="s">
        <v>990</v>
      </c>
      <c r="H93" s="235"/>
      <c r="I93" s="216"/>
      <c r="J93" s="217">
        <f>ROUND(I93*H93,2)</f>
        <v>0</v>
      </c>
      <c r="K93" s="218"/>
      <c r="L93" s="39"/>
      <c r="M93" s="219" t="s">
        <v>35</v>
      </c>
      <c r="N93" s="220" t="s">
        <v>47</v>
      </c>
      <c r="O93" s="64"/>
      <c r="P93" s="174">
        <f>O93*H93</f>
        <v>0</v>
      </c>
      <c r="Q93" s="174">
        <v>0</v>
      </c>
      <c r="R93" s="174">
        <f>Q93*H93</f>
        <v>0</v>
      </c>
      <c r="S93" s="174">
        <v>0</v>
      </c>
      <c r="T93" s="175">
        <f>S93*H93</f>
        <v>0</v>
      </c>
      <c r="U93" s="34"/>
      <c r="V93" s="34"/>
      <c r="W93" s="34"/>
      <c r="X93" s="34"/>
      <c r="Y93" s="34"/>
      <c r="Z93" s="34"/>
      <c r="AA93" s="34"/>
      <c r="AB93" s="34"/>
      <c r="AC93" s="34"/>
      <c r="AD93" s="34"/>
      <c r="AE93" s="34"/>
      <c r="AR93" s="176" t="s">
        <v>996</v>
      </c>
      <c r="AT93" s="176" t="s">
        <v>278</v>
      </c>
      <c r="AU93" s="176" t="s">
        <v>83</v>
      </c>
      <c r="AY93" s="17" t="s">
        <v>162</v>
      </c>
      <c r="BE93" s="177">
        <f>IF(N93="základní",J93,0)</f>
        <v>0</v>
      </c>
      <c r="BF93" s="177">
        <f>IF(N93="snížená",J93,0)</f>
        <v>0</v>
      </c>
      <c r="BG93" s="177">
        <f>IF(N93="zákl. přenesená",J93,0)</f>
        <v>0</v>
      </c>
      <c r="BH93" s="177">
        <f>IF(N93="sníž. přenesená",J93,0)</f>
        <v>0</v>
      </c>
      <c r="BI93" s="177">
        <f>IF(N93="nulová",J93,0)</f>
        <v>0</v>
      </c>
      <c r="BJ93" s="17" t="s">
        <v>83</v>
      </c>
      <c r="BK93" s="177">
        <f>ROUND(I93*H93,2)</f>
        <v>0</v>
      </c>
      <c r="BL93" s="17" t="s">
        <v>996</v>
      </c>
      <c r="BM93" s="176" t="s">
        <v>1008</v>
      </c>
    </row>
    <row r="94" spans="1:65" s="2" customFormat="1" ht="11.25">
      <c r="A94" s="34"/>
      <c r="B94" s="35"/>
      <c r="C94" s="36"/>
      <c r="D94" s="178" t="s">
        <v>165</v>
      </c>
      <c r="E94" s="36"/>
      <c r="F94" s="179" t="s">
        <v>1007</v>
      </c>
      <c r="G94" s="36"/>
      <c r="H94" s="36"/>
      <c r="I94" s="180"/>
      <c r="J94" s="36"/>
      <c r="K94" s="36"/>
      <c r="L94" s="39"/>
      <c r="M94" s="181"/>
      <c r="N94" s="182"/>
      <c r="O94" s="64"/>
      <c r="P94" s="64"/>
      <c r="Q94" s="64"/>
      <c r="R94" s="64"/>
      <c r="S94" s="64"/>
      <c r="T94" s="65"/>
      <c r="U94" s="34"/>
      <c r="V94" s="34"/>
      <c r="W94" s="34"/>
      <c r="X94" s="34"/>
      <c r="Y94" s="34"/>
      <c r="Z94" s="34"/>
      <c r="AA94" s="34"/>
      <c r="AB94" s="34"/>
      <c r="AC94" s="34"/>
      <c r="AD94" s="34"/>
      <c r="AE94" s="34"/>
      <c r="AT94" s="17" t="s">
        <v>165</v>
      </c>
      <c r="AU94" s="17" t="s">
        <v>83</v>
      </c>
    </row>
    <row r="95" spans="1:65" s="2" customFormat="1" ht="29.25">
      <c r="A95" s="34"/>
      <c r="B95" s="35"/>
      <c r="C95" s="36"/>
      <c r="D95" s="178" t="s">
        <v>219</v>
      </c>
      <c r="E95" s="36"/>
      <c r="F95" s="194" t="s">
        <v>1001</v>
      </c>
      <c r="G95" s="36"/>
      <c r="H95" s="36"/>
      <c r="I95" s="180"/>
      <c r="J95" s="36"/>
      <c r="K95" s="36"/>
      <c r="L95" s="39"/>
      <c r="M95" s="181"/>
      <c r="N95" s="182"/>
      <c r="O95" s="64"/>
      <c r="P95" s="64"/>
      <c r="Q95" s="64"/>
      <c r="R95" s="64"/>
      <c r="S95" s="64"/>
      <c r="T95" s="65"/>
      <c r="U95" s="34"/>
      <c r="V95" s="34"/>
      <c r="W95" s="34"/>
      <c r="X95" s="34"/>
      <c r="Y95" s="34"/>
      <c r="Z95" s="34"/>
      <c r="AA95" s="34"/>
      <c r="AB95" s="34"/>
      <c r="AC95" s="34"/>
      <c r="AD95" s="34"/>
      <c r="AE95" s="34"/>
      <c r="AT95" s="17" t="s">
        <v>219</v>
      </c>
      <c r="AU95" s="17" t="s">
        <v>83</v>
      </c>
    </row>
    <row r="96" spans="1:65" s="2" customFormat="1" ht="16.5" customHeight="1">
      <c r="A96" s="34"/>
      <c r="B96" s="35"/>
      <c r="C96" s="211" t="s">
        <v>186</v>
      </c>
      <c r="D96" s="211" t="s">
        <v>278</v>
      </c>
      <c r="E96" s="212" t="s">
        <v>1009</v>
      </c>
      <c r="F96" s="213" t="s">
        <v>1010</v>
      </c>
      <c r="G96" s="214" t="s">
        <v>230</v>
      </c>
      <c r="H96" s="215">
        <v>4567</v>
      </c>
      <c r="I96" s="216"/>
      <c r="J96" s="217">
        <f>ROUND(I96*H96,2)</f>
        <v>0</v>
      </c>
      <c r="K96" s="218"/>
      <c r="L96" s="39"/>
      <c r="M96" s="219" t="s">
        <v>35</v>
      </c>
      <c r="N96" s="220" t="s">
        <v>47</v>
      </c>
      <c r="O96" s="64"/>
      <c r="P96" s="174">
        <f>O96*H96</f>
        <v>0</v>
      </c>
      <c r="Q96" s="174">
        <v>0</v>
      </c>
      <c r="R96" s="174">
        <f>Q96*H96</f>
        <v>0</v>
      </c>
      <c r="S96" s="174">
        <v>0</v>
      </c>
      <c r="T96" s="175">
        <f>S96*H96</f>
        <v>0</v>
      </c>
      <c r="U96" s="34"/>
      <c r="V96" s="34"/>
      <c r="W96" s="34"/>
      <c r="X96" s="34"/>
      <c r="Y96" s="34"/>
      <c r="Z96" s="34"/>
      <c r="AA96" s="34"/>
      <c r="AB96" s="34"/>
      <c r="AC96" s="34"/>
      <c r="AD96" s="34"/>
      <c r="AE96" s="34"/>
      <c r="AR96" s="176" t="s">
        <v>163</v>
      </c>
      <c r="AT96" s="176" t="s">
        <v>278</v>
      </c>
      <c r="AU96" s="176" t="s">
        <v>83</v>
      </c>
      <c r="AY96" s="17" t="s">
        <v>162</v>
      </c>
      <c r="BE96" s="177">
        <f>IF(N96="základní",J96,0)</f>
        <v>0</v>
      </c>
      <c r="BF96" s="177">
        <f>IF(N96="snížená",J96,0)</f>
        <v>0</v>
      </c>
      <c r="BG96" s="177">
        <f>IF(N96="zákl. přenesená",J96,0)</f>
        <v>0</v>
      </c>
      <c r="BH96" s="177">
        <f>IF(N96="sníž. přenesená",J96,0)</f>
        <v>0</v>
      </c>
      <c r="BI96" s="177">
        <f>IF(N96="nulová",J96,0)</f>
        <v>0</v>
      </c>
      <c r="BJ96" s="17" t="s">
        <v>83</v>
      </c>
      <c r="BK96" s="177">
        <f>ROUND(I96*H96,2)</f>
        <v>0</v>
      </c>
      <c r="BL96" s="17" t="s">
        <v>163</v>
      </c>
      <c r="BM96" s="176" t="s">
        <v>1011</v>
      </c>
    </row>
    <row r="97" spans="1:65" s="2" customFormat="1" ht="29.25">
      <c r="A97" s="34"/>
      <c r="B97" s="35"/>
      <c r="C97" s="36"/>
      <c r="D97" s="178" t="s">
        <v>165</v>
      </c>
      <c r="E97" s="36"/>
      <c r="F97" s="179" t="s">
        <v>1012</v>
      </c>
      <c r="G97" s="36"/>
      <c r="H97" s="36"/>
      <c r="I97" s="180"/>
      <c r="J97" s="36"/>
      <c r="K97" s="36"/>
      <c r="L97" s="39"/>
      <c r="M97" s="181"/>
      <c r="N97" s="182"/>
      <c r="O97" s="64"/>
      <c r="P97" s="64"/>
      <c r="Q97" s="64"/>
      <c r="R97" s="64"/>
      <c r="S97" s="64"/>
      <c r="T97" s="65"/>
      <c r="U97" s="34"/>
      <c r="V97" s="34"/>
      <c r="W97" s="34"/>
      <c r="X97" s="34"/>
      <c r="Y97" s="34"/>
      <c r="Z97" s="34"/>
      <c r="AA97" s="34"/>
      <c r="AB97" s="34"/>
      <c r="AC97" s="34"/>
      <c r="AD97" s="34"/>
      <c r="AE97" s="34"/>
      <c r="AT97" s="17" t="s">
        <v>165</v>
      </c>
      <c r="AU97" s="17" t="s">
        <v>83</v>
      </c>
    </row>
    <row r="98" spans="1:65" s="12" customFormat="1" ht="11.25">
      <c r="B98" s="183"/>
      <c r="C98" s="184"/>
      <c r="D98" s="178" t="s">
        <v>166</v>
      </c>
      <c r="E98" s="185" t="s">
        <v>35</v>
      </c>
      <c r="F98" s="186" t="s">
        <v>1013</v>
      </c>
      <c r="G98" s="184"/>
      <c r="H98" s="187">
        <v>4567</v>
      </c>
      <c r="I98" s="188"/>
      <c r="J98" s="184"/>
      <c r="K98" s="184"/>
      <c r="L98" s="189"/>
      <c r="M98" s="190"/>
      <c r="N98" s="191"/>
      <c r="O98" s="191"/>
      <c r="P98" s="191"/>
      <c r="Q98" s="191"/>
      <c r="R98" s="191"/>
      <c r="S98" s="191"/>
      <c r="T98" s="192"/>
      <c r="AT98" s="193" t="s">
        <v>166</v>
      </c>
      <c r="AU98" s="193" t="s">
        <v>83</v>
      </c>
      <c r="AV98" s="12" t="s">
        <v>85</v>
      </c>
      <c r="AW98" s="12" t="s">
        <v>37</v>
      </c>
      <c r="AX98" s="12" t="s">
        <v>83</v>
      </c>
      <c r="AY98" s="193" t="s">
        <v>162</v>
      </c>
    </row>
    <row r="99" spans="1:65" s="2" customFormat="1" ht="16.5" customHeight="1">
      <c r="A99" s="34"/>
      <c r="B99" s="35"/>
      <c r="C99" s="211" t="s">
        <v>190</v>
      </c>
      <c r="D99" s="211" t="s">
        <v>278</v>
      </c>
      <c r="E99" s="212" t="s">
        <v>1014</v>
      </c>
      <c r="F99" s="213" t="s">
        <v>1015</v>
      </c>
      <c r="G99" s="214" t="s">
        <v>990</v>
      </c>
      <c r="H99" s="235"/>
      <c r="I99" s="216"/>
      <c r="J99" s="217">
        <f>ROUND(I99*H99,2)</f>
        <v>0</v>
      </c>
      <c r="K99" s="218"/>
      <c r="L99" s="39"/>
      <c r="M99" s="219" t="s">
        <v>35</v>
      </c>
      <c r="N99" s="220" t="s">
        <v>47</v>
      </c>
      <c r="O99" s="64"/>
      <c r="P99" s="174">
        <f>O99*H99</f>
        <v>0</v>
      </c>
      <c r="Q99" s="174">
        <v>0</v>
      </c>
      <c r="R99" s="174">
        <f>Q99*H99</f>
        <v>0</v>
      </c>
      <c r="S99" s="174">
        <v>0</v>
      </c>
      <c r="T99" s="175">
        <f>S99*H99</f>
        <v>0</v>
      </c>
      <c r="U99" s="34"/>
      <c r="V99" s="34"/>
      <c r="W99" s="34"/>
      <c r="X99" s="34"/>
      <c r="Y99" s="34"/>
      <c r="Z99" s="34"/>
      <c r="AA99" s="34"/>
      <c r="AB99" s="34"/>
      <c r="AC99" s="34"/>
      <c r="AD99" s="34"/>
      <c r="AE99" s="34"/>
      <c r="AR99" s="176" t="s">
        <v>996</v>
      </c>
      <c r="AT99" s="176" t="s">
        <v>278</v>
      </c>
      <c r="AU99" s="176" t="s">
        <v>83</v>
      </c>
      <c r="AY99" s="17" t="s">
        <v>162</v>
      </c>
      <c r="BE99" s="177">
        <f>IF(N99="základní",J99,0)</f>
        <v>0</v>
      </c>
      <c r="BF99" s="177">
        <f>IF(N99="snížená",J99,0)</f>
        <v>0</v>
      </c>
      <c r="BG99" s="177">
        <f>IF(N99="zákl. přenesená",J99,0)</f>
        <v>0</v>
      </c>
      <c r="BH99" s="177">
        <f>IF(N99="sníž. přenesená",J99,0)</f>
        <v>0</v>
      </c>
      <c r="BI99" s="177">
        <f>IF(N99="nulová",J99,0)</f>
        <v>0</v>
      </c>
      <c r="BJ99" s="17" t="s">
        <v>83</v>
      </c>
      <c r="BK99" s="177">
        <f>ROUND(I99*H99,2)</f>
        <v>0</v>
      </c>
      <c r="BL99" s="17" t="s">
        <v>996</v>
      </c>
      <c r="BM99" s="176" t="s">
        <v>1016</v>
      </c>
    </row>
    <row r="100" spans="1:65" s="2" customFormat="1" ht="11.25">
      <c r="A100" s="34"/>
      <c r="B100" s="35"/>
      <c r="C100" s="36"/>
      <c r="D100" s="178" t="s">
        <v>165</v>
      </c>
      <c r="E100" s="36"/>
      <c r="F100" s="179" t="s">
        <v>1015</v>
      </c>
      <c r="G100" s="36"/>
      <c r="H100" s="36"/>
      <c r="I100" s="180"/>
      <c r="J100" s="36"/>
      <c r="K100" s="36"/>
      <c r="L100" s="39"/>
      <c r="M100" s="181"/>
      <c r="N100" s="182"/>
      <c r="O100" s="64"/>
      <c r="P100" s="64"/>
      <c r="Q100" s="64"/>
      <c r="R100" s="64"/>
      <c r="S100" s="64"/>
      <c r="T100" s="65"/>
      <c r="U100" s="34"/>
      <c r="V100" s="34"/>
      <c r="W100" s="34"/>
      <c r="X100" s="34"/>
      <c r="Y100" s="34"/>
      <c r="Z100" s="34"/>
      <c r="AA100" s="34"/>
      <c r="AB100" s="34"/>
      <c r="AC100" s="34"/>
      <c r="AD100" s="34"/>
      <c r="AE100" s="34"/>
      <c r="AT100" s="17" t="s">
        <v>165</v>
      </c>
      <c r="AU100" s="17" t="s">
        <v>83</v>
      </c>
    </row>
    <row r="101" spans="1:65" s="2" customFormat="1" ht="29.25">
      <c r="A101" s="34"/>
      <c r="B101" s="35"/>
      <c r="C101" s="36"/>
      <c r="D101" s="178" t="s">
        <v>219</v>
      </c>
      <c r="E101" s="36"/>
      <c r="F101" s="194" t="s">
        <v>1001</v>
      </c>
      <c r="G101" s="36"/>
      <c r="H101" s="36"/>
      <c r="I101" s="180"/>
      <c r="J101" s="36"/>
      <c r="K101" s="36"/>
      <c r="L101" s="39"/>
      <c r="M101" s="181"/>
      <c r="N101" s="182"/>
      <c r="O101" s="64"/>
      <c r="P101" s="64"/>
      <c r="Q101" s="64"/>
      <c r="R101" s="64"/>
      <c r="S101" s="64"/>
      <c r="T101" s="65"/>
      <c r="U101" s="34"/>
      <c r="V101" s="34"/>
      <c r="W101" s="34"/>
      <c r="X101" s="34"/>
      <c r="Y101" s="34"/>
      <c r="Z101" s="34"/>
      <c r="AA101" s="34"/>
      <c r="AB101" s="34"/>
      <c r="AC101" s="34"/>
      <c r="AD101" s="34"/>
      <c r="AE101" s="34"/>
      <c r="AT101" s="17" t="s">
        <v>219</v>
      </c>
      <c r="AU101" s="17" t="s">
        <v>83</v>
      </c>
    </row>
    <row r="102" spans="1:65" s="2" customFormat="1" ht="16.5" customHeight="1">
      <c r="A102" s="34"/>
      <c r="B102" s="35"/>
      <c r="C102" s="211" t="s">
        <v>161</v>
      </c>
      <c r="D102" s="211" t="s">
        <v>278</v>
      </c>
      <c r="E102" s="212" t="s">
        <v>1017</v>
      </c>
      <c r="F102" s="213" t="s">
        <v>1018</v>
      </c>
      <c r="G102" s="214" t="s">
        <v>990</v>
      </c>
      <c r="H102" s="235"/>
      <c r="I102" s="216"/>
      <c r="J102" s="217">
        <f>ROUND(I102*H102,2)</f>
        <v>0</v>
      </c>
      <c r="K102" s="218"/>
      <c r="L102" s="39"/>
      <c r="M102" s="219" t="s">
        <v>35</v>
      </c>
      <c r="N102" s="220" t="s">
        <v>47</v>
      </c>
      <c r="O102" s="64"/>
      <c r="P102" s="174">
        <f>O102*H102</f>
        <v>0</v>
      </c>
      <c r="Q102" s="174">
        <v>0</v>
      </c>
      <c r="R102" s="174">
        <f>Q102*H102</f>
        <v>0</v>
      </c>
      <c r="S102" s="174">
        <v>0</v>
      </c>
      <c r="T102" s="175">
        <f>S102*H102</f>
        <v>0</v>
      </c>
      <c r="U102" s="34"/>
      <c r="V102" s="34"/>
      <c r="W102" s="34"/>
      <c r="X102" s="34"/>
      <c r="Y102" s="34"/>
      <c r="Z102" s="34"/>
      <c r="AA102" s="34"/>
      <c r="AB102" s="34"/>
      <c r="AC102" s="34"/>
      <c r="AD102" s="34"/>
      <c r="AE102" s="34"/>
      <c r="AR102" s="176" t="s">
        <v>996</v>
      </c>
      <c r="AT102" s="176" t="s">
        <v>278</v>
      </c>
      <c r="AU102" s="176" t="s">
        <v>83</v>
      </c>
      <c r="AY102" s="17" t="s">
        <v>162</v>
      </c>
      <c r="BE102" s="177">
        <f>IF(N102="základní",J102,0)</f>
        <v>0</v>
      </c>
      <c r="BF102" s="177">
        <f>IF(N102="snížená",J102,0)</f>
        <v>0</v>
      </c>
      <c r="BG102" s="177">
        <f>IF(N102="zákl. přenesená",J102,0)</f>
        <v>0</v>
      </c>
      <c r="BH102" s="177">
        <f>IF(N102="sníž. přenesená",J102,0)</f>
        <v>0</v>
      </c>
      <c r="BI102" s="177">
        <f>IF(N102="nulová",J102,0)</f>
        <v>0</v>
      </c>
      <c r="BJ102" s="17" t="s">
        <v>83</v>
      </c>
      <c r="BK102" s="177">
        <f>ROUND(I102*H102,2)</f>
        <v>0</v>
      </c>
      <c r="BL102" s="17" t="s">
        <v>996</v>
      </c>
      <c r="BM102" s="176" t="s">
        <v>1019</v>
      </c>
    </row>
    <row r="103" spans="1:65" s="2" customFormat="1" ht="11.25">
      <c r="A103" s="34"/>
      <c r="B103" s="35"/>
      <c r="C103" s="36"/>
      <c r="D103" s="178" t="s">
        <v>165</v>
      </c>
      <c r="E103" s="36"/>
      <c r="F103" s="179" t="s">
        <v>1020</v>
      </c>
      <c r="G103" s="36"/>
      <c r="H103" s="36"/>
      <c r="I103" s="180"/>
      <c r="J103" s="36"/>
      <c r="K103" s="36"/>
      <c r="L103" s="39"/>
      <c r="M103" s="236"/>
      <c r="N103" s="237"/>
      <c r="O103" s="238"/>
      <c r="P103" s="238"/>
      <c r="Q103" s="238"/>
      <c r="R103" s="238"/>
      <c r="S103" s="238"/>
      <c r="T103" s="239"/>
      <c r="U103" s="34"/>
      <c r="V103" s="34"/>
      <c r="W103" s="34"/>
      <c r="X103" s="34"/>
      <c r="Y103" s="34"/>
      <c r="Z103" s="34"/>
      <c r="AA103" s="34"/>
      <c r="AB103" s="34"/>
      <c r="AC103" s="34"/>
      <c r="AD103" s="34"/>
      <c r="AE103" s="34"/>
      <c r="AT103" s="17" t="s">
        <v>165</v>
      </c>
      <c r="AU103" s="17" t="s">
        <v>83</v>
      </c>
    </row>
    <row r="104" spans="1:65" s="2" customFormat="1" ht="6.95" customHeight="1">
      <c r="A104" s="34"/>
      <c r="B104" s="47"/>
      <c r="C104" s="48"/>
      <c r="D104" s="48"/>
      <c r="E104" s="48"/>
      <c r="F104" s="48"/>
      <c r="G104" s="48"/>
      <c r="H104" s="48"/>
      <c r="I104" s="48"/>
      <c r="J104" s="48"/>
      <c r="K104" s="48"/>
      <c r="L104" s="39"/>
      <c r="M104" s="34"/>
      <c r="O104" s="34"/>
      <c r="P104" s="34"/>
      <c r="Q104" s="34"/>
      <c r="R104" s="34"/>
      <c r="S104" s="34"/>
      <c r="T104" s="34"/>
      <c r="U104" s="34"/>
      <c r="V104" s="34"/>
      <c r="W104" s="34"/>
      <c r="X104" s="34"/>
      <c r="Y104" s="34"/>
      <c r="Z104" s="34"/>
      <c r="AA104" s="34"/>
      <c r="AB104" s="34"/>
      <c r="AC104" s="34"/>
      <c r="AD104" s="34"/>
      <c r="AE104" s="34"/>
    </row>
  </sheetData>
  <sheetProtection algorithmName="SHA-512" hashValue="CZozDoR7bNH+oZXoVjiisVv7jeF6Z2El+UV0ez0heMaRdSE8uqxMDxszN/U8tM7d9BqRg3JbkKSL6mb690Kflw==" saltValue="RIBdPeiG2i+cW6ygS2c9Sm0dKD2ENhEGCtsE3Mv+8XzAyjQdKTb0wIA3YQ+uJvKTYthufNmSzM4kLetYSKsxaQ==" spinCount="100000" sheet="1" objects="1" scenarios="1" formatColumns="0" formatRows="0" autoFilter="0"/>
  <autoFilter ref="C79:K103"/>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2.75"/>
  <cols>
    <col min="1" max="1" width="8.33203125" style="240" customWidth="1"/>
    <col min="2" max="2" width="1.6640625" style="240" customWidth="1"/>
    <col min="3" max="4" width="5" style="240" customWidth="1"/>
    <col min="5" max="5" width="11.6640625" style="240" customWidth="1"/>
    <col min="6" max="6" width="9.1640625" style="240" customWidth="1"/>
    <col min="7" max="7" width="5" style="240" customWidth="1"/>
    <col min="8" max="8" width="77.83203125" style="240" customWidth="1"/>
    <col min="9" max="10" width="20" style="240" customWidth="1"/>
    <col min="11" max="11" width="1.6640625" style="240" customWidth="1"/>
  </cols>
  <sheetData>
    <row r="1" spans="2:11" s="1" customFormat="1" ht="37.5" customHeight="1"/>
    <row r="2" spans="2:11" s="1" customFormat="1" ht="7.5" customHeight="1">
      <c r="B2" s="241"/>
      <c r="C2" s="242"/>
      <c r="D2" s="242"/>
      <c r="E2" s="242"/>
      <c r="F2" s="242"/>
      <c r="G2" s="242"/>
      <c r="H2" s="242"/>
      <c r="I2" s="242"/>
      <c r="J2" s="242"/>
      <c r="K2" s="243"/>
    </row>
    <row r="3" spans="2:11" s="15" customFormat="1" ht="45" customHeight="1">
      <c r="B3" s="244"/>
      <c r="C3" s="376" t="s">
        <v>1021</v>
      </c>
      <c r="D3" s="376"/>
      <c r="E3" s="376"/>
      <c r="F3" s="376"/>
      <c r="G3" s="376"/>
      <c r="H3" s="376"/>
      <c r="I3" s="376"/>
      <c r="J3" s="376"/>
      <c r="K3" s="245"/>
    </row>
    <row r="4" spans="2:11" s="1" customFormat="1" ht="25.5" customHeight="1">
      <c r="B4" s="246"/>
      <c r="C4" s="381" t="s">
        <v>1022</v>
      </c>
      <c r="D4" s="381"/>
      <c r="E4" s="381"/>
      <c r="F4" s="381"/>
      <c r="G4" s="381"/>
      <c r="H4" s="381"/>
      <c r="I4" s="381"/>
      <c r="J4" s="381"/>
      <c r="K4" s="247"/>
    </row>
    <row r="5" spans="2:11" s="1" customFormat="1" ht="5.25" customHeight="1">
      <c r="B5" s="246"/>
      <c r="C5" s="248"/>
      <c r="D5" s="248"/>
      <c r="E5" s="248"/>
      <c r="F5" s="248"/>
      <c r="G5" s="248"/>
      <c r="H5" s="248"/>
      <c r="I5" s="248"/>
      <c r="J5" s="248"/>
      <c r="K5" s="247"/>
    </row>
    <row r="6" spans="2:11" s="1" customFormat="1" ht="15" customHeight="1">
      <c r="B6" s="246"/>
      <c r="C6" s="380" t="s">
        <v>1023</v>
      </c>
      <c r="D6" s="380"/>
      <c r="E6" s="380"/>
      <c r="F6" s="380"/>
      <c r="G6" s="380"/>
      <c r="H6" s="380"/>
      <c r="I6" s="380"/>
      <c r="J6" s="380"/>
      <c r="K6" s="247"/>
    </row>
    <row r="7" spans="2:11" s="1" customFormat="1" ht="15" customHeight="1">
      <c r="B7" s="250"/>
      <c r="C7" s="380" t="s">
        <v>1024</v>
      </c>
      <c r="D7" s="380"/>
      <c r="E7" s="380"/>
      <c r="F7" s="380"/>
      <c r="G7" s="380"/>
      <c r="H7" s="380"/>
      <c r="I7" s="380"/>
      <c r="J7" s="380"/>
      <c r="K7" s="247"/>
    </row>
    <row r="8" spans="2:11" s="1" customFormat="1" ht="12.75" customHeight="1">
      <c r="B8" s="250"/>
      <c r="C8" s="249"/>
      <c r="D8" s="249"/>
      <c r="E8" s="249"/>
      <c r="F8" s="249"/>
      <c r="G8" s="249"/>
      <c r="H8" s="249"/>
      <c r="I8" s="249"/>
      <c r="J8" s="249"/>
      <c r="K8" s="247"/>
    </row>
    <row r="9" spans="2:11" s="1" customFormat="1" ht="15" customHeight="1">
      <c r="B9" s="250"/>
      <c r="C9" s="380" t="s">
        <v>1025</v>
      </c>
      <c r="D9" s="380"/>
      <c r="E9" s="380"/>
      <c r="F9" s="380"/>
      <c r="G9" s="380"/>
      <c r="H9" s="380"/>
      <c r="I9" s="380"/>
      <c r="J9" s="380"/>
      <c r="K9" s="247"/>
    </row>
    <row r="10" spans="2:11" s="1" customFormat="1" ht="15" customHeight="1">
      <c r="B10" s="250"/>
      <c r="C10" s="249"/>
      <c r="D10" s="380" t="s">
        <v>1026</v>
      </c>
      <c r="E10" s="380"/>
      <c r="F10" s="380"/>
      <c r="G10" s="380"/>
      <c r="H10" s="380"/>
      <c r="I10" s="380"/>
      <c r="J10" s="380"/>
      <c r="K10" s="247"/>
    </row>
    <row r="11" spans="2:11" s="1" customFormat="1" ht="15" customHeight="1">
      <c r="B11" s="250"/>
      <c r="C11" s="251"/>
      <c r="D11" s="380" t="s">
        <v>1027</v>
      </c>
      <c r="E11" s="380"/>
      <c r="F11" s="380"/>
      <c r="G11" s="380"/>
      <c r="H11" s="380"/>
      <c r="I11" s="380"/>
      <c r="J11" s="380"/>
      <c r="K11" s="247"/>
    </row>
    <row r="12" spans="2:11" s="1" customFormat="1" ht="15" customHeight="1">
      <c r="B12" s="250"/>
      <c r="C12" s="251"/>
      <c r="D12" s="249"/>
      <c r="E12" s="249"/>
      <c r="F12" s="249"/>
      <c r="G12" s="249"/>
      <c r="H12" s="249"/>
      <c r="I12" s="249"/>
      <c r="J12" s="249"/>
      <c r="K12" s="247"/>
    </row>
    <row r="13" spans="2:11" s="1" customFormat="1" ht="15" customHeight="1">
      <c r="B13" s="250"/>
      <c r="C13" s="251"/>
      <c r="D13" s="252" t="s">
        <v>1028</v>
      </c>
      <c r="E13" s="249"/>
      <c r="F13" s="249"/>
      <c r="G13" s="249"/>
      <c r="H13" s="249"/>
      <c r="I13" s="249"/>
      <c r="J13" s="249"/>
      <c r="K13" s="247"/>
    </row>
    <row r="14" spans="2:11" s="1" customFormat="1" ht="12.75" customHeight="1">
      <c r="B14" s="250"/>
      <c r="C14" s="251"/>
      <c r="D14" s="251"/>
      <c r="E14" s="251"/>
      <c r="F14" s="251"/>
      <c r="G14" s="251"/>
      <c r="H14" s="251"/>
      <c r="I14" s="251"/>
      <c r="J14" s="251"/>
      <c r="K14" s="247"/>
    </row>
    <row r="15" spans="2:11" s="1" customFormat="1" ht="15" customHeight="1">
      <c r="B15" s="250"/>
      <c r="C15" s="251"/>
      <c r="D15" s="380" t="s">
        <v>1029</v>
      </c>
      <c r="E15" s="380"/>
      <c r="F15" s="380"/>
      <c r="G15" s="380"/>
      <c r="H15" s="380"/>
      <c r="I15" s="380"/>
      <c r="J15" s="380"/>
      <c r="K15" s="247"/>
    </row>
    <row r="16" spans="2:11" s="1" customFormat="1" ht="15" customHeight="1">
      <c r="B16" s="250"/>
      <c r="C16" s="251"/>
      <c r="D16" s="380" t="s">
        <v>1030</v>
      </c>
      <c r="E16" s="380"/>
      <c r="F16" s="380"/>
      <c r="G16" s="380"/>
      <c r="H16" s="380"/>
      <c r="I16" s="380"/>
      <c r="J16" s="380"/>
      <c r="K16" s="247"/>
    </row>
    <row r="17" spans="2:11" s="1" customFormat="1" ht="15" customHeight="1">
      <c r="B17" s="250"/>
      <c r="C17" s="251"/>
      <c r="D17" s="380" t="s">
        <v>1031</v>
      </c>
      <c r="E17" s="380"/>
      <c r="F17" s="380"/>
      <c r="G17" s="380"/>
      <c r="H17" s="380"/>
      <c r="I17" s="380"/>
      <c r="J17" s="380"/>
      <c r="K17" s="247"/>
    </row>
    <row r="18" spans="2:11" s="1" customFormat="1" ht="15" customHeight="1">
      <c r="B18" s="250"/>
      <c r="C18" s="251"/>
      <c r="D18" s="251"/>
      <c r="E18" s="253" t="s">
        <v>82</v>
      </c>
      <c r="F18" s="380" t="s">
        <v>1032</v>
      </c>
      <c r="G18" s="380"/>
      <c r="H18" s="380"/>
      <c r="I18" s="380"/>
      <c r="J18" s="380"/>
      <c r="K18" s="247"/>
    </row>
    <row r="19" spans="2:11" s="1" customFormat="1" ht="15" customHeight="1">
      <c r="B19" s="250"/>
      <c r="C19" s="251"/>
      <c r="D19" s="251"/>
      <c r="E19" s="253" t="s">
        <v>1033</v>
      </c>
      <c r="F19" s="380" t="s">
        <v>1034</v>
      </c>
      <c r="G19" s="380"/>
      <c r="H19" s="380"/>
      <c r="I19" s="380"/>
      <c r="J19" s="380"/>
      <c r="K19" s="247"/>
    </row>
    <row r="20" spans="2:11" s="1" customFormat="1" ht="15" customHeight="1">
      <c r="B20" s="250"/>
      <c r="C20" s="251"/>
      <c r="D20" s="251"/>
      <c r="E20" s="253" t="s">
        <v>1035</v>
      </c>
      <c r="F20" s="380" t="s">
        <v>1036</v>
      </c>
      <c r="G20" s="380"/>
      <c r="H20" s="380"/>
      <c r="I20" s="380"/>
      <c r="J20" s="380"/>
      <c r="K20" s="247"/>
    </row>
    <row r="21" spans="2:11" s="1" customFormat="1" ht="15" customHeight="1">
      <c r="B21" s="250"/>
      <c r="C21" s="251"/>
      <c r="D21" s="251"/>
      <c r="E21" s="253" t="s">
        <v>129</v>
      </c>
      <c r="F21" s="380" t="s">
        <v>130</v>
      </c>
      <c r="G21" s="380"/>
      <c r="H21" s="380"/>
      <c r="I21" s="380"/>
      <c r="J21" s="380"/>
      <c r="K21" s="247"/>
    </row>
    <row r="22" spans="2:11" s="1" customFormat="1" ht="15" customHeight="1">
      <c r="B22" s="250"/>
      <c r="C22" s="251"/>
      <c r="D22" s="251"/>
      <c r="E22" s="253" t="s">
        <v>550</v>
      </c>
      <c r="F22" s="380" t="s">
        <v>551</v>
      </c>
      <c r="G22" s="380"/>
      <c r="H22" s="380"/>
      <c r="I22" s="380"/>
      <c r="J22" s="380"/>
      <c r="K22" s="247"/>
    </row>
    <row r="23" spans="2:11" s="1" customFormat="1" ht="15" customHeight="1">
      <c r="B23" s="250"/>
      <c r="C23" s="251"/>
      <c r="D23" s="251"/>
      <c r="E23" s="253" t="s">
        <v>89</v>
      </c>
      <c r="F23" s="380" t="s">
        <v>1037</v>
      </c>
      <c r="G23" s="380"/>
      <c r="H23" s="380"/>
      <c r="I23" s="380"/>
      <c r="J23" s="380"/>
      <c r="K23" s="247"/>
    </row>
    <row r="24" spans="2:11" s="1" customFormat="1" ht="12.75" customHeight="1">
      <c r="B24" s="250"/>
      <c r="C24" s="251"/>
      <c r="D24" s="251"/>
      <c r="E24" s="251"/>
      <c r="F24" s="251"/>
      <c r="G24" s="251"/>
      <c r="H24" s="251"/>
      <c r="I24" s="251"/>
      <c r="J24" s="251"/>
      <c r="K24" s="247"/>
    </row>
    <row r="25" spans="2:11" s="1" customFormat="1" ht="15" customHeight="1">
      <c r="B25" s="250"/>
      <c r="C25" s="380" t="s">
        <v>1038</v>
      </c>
      <c r="D25" s="380"/>
      <c r="E25" s="380"/>
      <c r="F25" s="380"/>
      <c r="G25" s="380"/>
      <c r="H25" s="380"/>
      <c r="I25" s="380"/>
      <c r="J25" s="380"/>
      <c r="K25" s="247"/>
    </row>
    <row r="26" spans="2:11" s="1" customFormat="1" ht="15" customHeight="1">
      <c r="B26" s="250"/>
      <c r="C26" s="380" t="s">
        <v>1039</v>
      </c>
      <c r="D26" s="380"/>
      <c r="E26" s="380"/>
      <c r="F26" s="380"/>
      <c r="G26" s="380"/>
      <c r="H26" s="380"/>
      <c r="I26" s="380"/>
      <c r="J26" s="380"/>
      <c r="K26" s="247"/>
    </row>
    <row r="27" spans="2:11" s="1" customFormat="1" ht="15" customHeight="1">
      <c r="B27" s="250"/>
      <c r="C27" s="249"/>
      <c r="D27" s="380" t="s">
        <v>1040</v>
      </c>
      <c r="E27" s="380"/>
      <c r="F27" s="380"/>
      <c r="G27" s="380"/>
      <c r="H27" s="380"/>
      <c r="I27" s="380"/>
      <c r="J27" s="380"/>
      <c r="K27" s="247"/>
    </row>
    <row r="28" spans="2:11" s="1" customFormat="1" ht="15" customHeight="1">
      <c r="B28" s="250"/>
      <c r="C28" s="251"/>
      <c r="D28" s="380" t="s">
        <v>1041</v>
      </c>
      <c r="E28" s="380"/>
      <c r="F28" s="380"/>
      <c r="G28" s="380"/>
      <c r="H28" s="380"/>
      <c r="I28" s="380"/>
      <c r="J28" s="380"/>
      <c r="K28" s="247"/>
    </row>
    <row r="29" spans="2:11" s="1" customFormat="1" ht="12.75" customHeight="1">
      <c r="B29" s="250"/>
      <c r="C29" s="251"/>
      <c r="D29" s="251"/>
      <c r="E29" s="251"/>
      <c r="F29" s="251"/>
      <c r="G29" s="251"/>
      <c r="H29" s="251"/>
      <c r="I29" s="251"/>
      <c r="J29" s="251"/>
      <c r="K29" s="247"/>
    </row>
    <row r="30" spans="2:11" s="1" customFormat="1" ht="15" customHeight="1">
      <c r="B30" s="250"/>
      <c r="C30" s="251"/>
      <c r="D30" s="380" t="s">
        <v>1042</v>
      </c>
      <c r="E30" s="380"/>
      <c r="F30" s="380"/>
      <c r="G30" s="380"/>
      <c r="H30" s="380"/>
      <c r="I30" s="380"/>
      <c r="J30" s="380"/>
      <c r="K30" s="247"/>
    </row>
    <row r="31" spans="2:11" s="1" customFormat="1" ht="15" customHeight="1">
      <c r="B31" s="250"/>
      <c r="C31" s="251"/>
      <c r="D31" s="380" t="s">
        <v>1043</v>
      </c>
      <c r="E31" s="380"/>
      <c r="F31" s="380"/>
      <c r="G31" s="380"/>
      <c r="H31" s="380"/>
      <c r="I31" s="380"/>
      <c r="J31" s="380"/>
      <c r="K31" s="247"/>
    </row>
    <row r="32" spans="2:11" s="1" customFormat="1" ht="12.75" customHeight="1">
      <c r="B32" s="250"/>
      <c r="C32" s="251"/>
      <c r="D32" s="251"/>
      <c r="E32" s="251"/>
      <c r="F32" s="251"/>
      <c r="G32" s="251"/>
      <c r="H32" s="251"/>
      <c r="I32" s="251"/>
      <c r="J32" s="251"/>
      <c r="K32" s="247"/>
    </row>
    <row r="33" spans="2:11" s="1" customFormat="1" ht="15" customHeight="1">
      <c r="B33" s="250"/>
      <c r="C33" s="251"/>
      <c r="D33" s="380" t="s">
        <v>1044</v>
      </c>
      <c r="E33" s="380"/>
      <c r="F33" s="380"/>
      <c r="G33" s="380"/>
      <c r="H33" s="380"/>
      <c r="I33" s="380"/>
      <c r="J33" s="380"/>
      <c r="K33" s="247"/>
    </row>
    <row r="34" spans="2:11" s="1" customFormat="1" ht="15" customHeight="1">
      <c r="B34" s="250"/>
      <c r="C34" s="251"/>
      <c r="D34" s="380" t="s">
        <v>1045</v>
      </c>
      <c r="E34" s="380"/>
      <c r="F34" s="380"/>
      <c r="G34" s="380"/>
      <c r="H34" s="380"/>
      <c r="I34" s="380"/>
      <c r="J34" s="380"/>
      <c r="K34" s="247"/>
    </row>
    <row r="35" spans="2:11" s="1" customFormat="1" ht="15" customHeight="1">
      <c r="B35" s="250"/>
      <c r="C35" s="251"/>
      <c r="D35" s="380" t="s">
        <v>1046</v>
      </c>
      <c r="E35" s="380"/>
      <c r="F35" s="380"/>
      <c r="G35" s="380"/>
      <c r="H35" s="380"/>
      <c r="I35" s="380"/>
      <c r="J35" s="380"/>
      <c r="K35" s="247"/>
    </row>
    <row r="36" spans="2:11" s="1" customFormat="1" ht="15" customHeight="1">
      <c r="B36" s="250"/>
      <c r="C36" s="251"/>
      <c r="D36" s="249"/>
      <c r="E36" s="252" t="s">
        <v>145</v>
      </c>
      <c r="F36" s="249"/>
      <c r="G36" s="380" t="s">
        <v>1047</v>
      </c>
      <c r="H36" s="380"/>
      <c r="I36" s="380"/>
      <c r="J36" s="380"/>
      <c r="K36" s="247"/>
    </row>
    <row r="37" spans="2:11" s="1" customFormat="1" ht="30.75" customHeight="1">
      <c r="B37" s="250"/>
      <c r="C37" s="251"/>
      <c r="D37" s="249"/>
      <c r="E37" s="252" t="s">
        <v>1048</v>
      </c>
      <c r="F37" s="249"/>
      <c r="G37" s="380" t="s">
        <v>1049</v>
      </c>
      <c r="H37" s="380"/>
      <c r="I37" s="380"/>
      <c r="J37" s="380"/>
      <c r="K37" s="247"/>
    </row>
    <row r="38" spans="2:11" s="1" customFormat="1" ht="15" customHeight="1">
      <c r="B38" s="250"/>
      <c r="C38" s="251"/>
      <c r="D38" s="249"/>
      <c r="E38" s="252" t="s">
        <v>57</v>
      </c>
      <c r="F38" s="249"/>
      <c r="G38" s="380" t="s">
        <v>1050</v>
      </c>
      <c r="H38" s="380"/>
      <c r="I38" s="380"/>
      <c r="J38" s="380"/>
      <c r="K38" s="247"/>
    </row>
    <row r="39" spans="2:11" s="1" customFormat="1" ht="15" customHeight="1">
      <c r="B39" s="250"/>
      <c r="C39" s="251"/>
      <c r="D39" s="249"/>
      <c r="E39" s="252" t="s">
        <v>58</v>
      </c>
      <c r="F39" s="249"/>
      <c r="G39" s="380" t="s">
        <v>1051</v>
      </c>
      <c r="H39" s="380"/>
      <c r="I39" s="380"/>
      <c r="J39" s="380"/>
      <c r="K39" s="247"/>
    </row>
    <row r="40" spans="2:11" s="1" customFormat="1" ht="15" customHeight="1">
      <c r="B40" s="250"/>
      <c r="C40" s="251"/>
      <c r="D40" s="249"/>
      <c r="E40" s="252" t="s">
        <v>146</v>
      </c>
      <c r="F40" s="249"/>
      <c r="G40" s="380" t="s">
        <v>1052</v>
      </c>
      <c r="H40" s="380"/>
      <c r="I40" s="380"/>
      <c r="J40" s="380"/>
      <c r="K40" s="247"/>
    </row>
    <row r="41" spans="2:11" s="1" customFormat="1" ht="15" customHeight="1">
      <c r="B41" s="250"/>
      <c r="C41" s="251"/>
      <c r="D41" s="249"/>
      <c r="E41" s="252" t="s">
        <v>147</v>
      </c>
      <c r="F41" s="249"/>
      <c r="G41" s="380" t="s">
        <v>1053</v>
      </c>
      <c r="H41" s="380"/>
      <c r="I41" s="380"/>
      <c r="J41" s="380"/>
      <c r="K41" s="247"/>
    </row>
    <row r="42" spans="2:11" s="1" customFormat="1" ht="15" customHeight="1">
      <c r="B42" s="250"/>
      <c r="C42" s="251"/>
      <c r="D42" s="249"/>
      <c r="E42" s="252" t="s">
        <v>1054</v>
      </c>
      <c r="F42" s="249"/>
      <c r="G42" s="380" t="s">
        <v>1055</v>
      </c>
      <c r="H42" s="380"/>
      <c r="I42" s="380"/>
      <c r="J42" s="380"/>
      <c r="K42" s="247"/>
    </row>
    <row r="43" spans="2:11" s="1" customFormat="1" ht="15" customHeight="1">
      <c r="B43" s="250"/>
      <c r="C43" s="251"/>
      <c r="D43" s="249"/>
      <c r="E43" s="252"/>
      <c r="F43" s="249"/>
      <c r="G43" s="380" t="s">
        <v>1056</v>
      </c>
      <c r="H43" s="380"/>
      <c r="I43" s="380"/>
      <c r="J43" s="380"/>
      <c r="K43" s="247"/>
    </row>
    <row r="44" spans="2:11" s="1" customFormat="1" ht="15" customHeight="1">
      <c r="B44" s="250"/>
      <c r="C44" s="251"/>
      <c r="D44" s="249"/>
      <c r="E44" s="252" t="s">
        <v>1057</v>
      </c>
      <c r="F44" s="249"/>
      <c r="G44" s="380" t="s">
        <v>1058</v>
      </c>
      <c r="H44" s="380"/>
      <c r="I44" s="380"/>
      <c r="J44" s="380"/>
      <c r="K44" s="247"/>
    </row>
    <row r="45" spans="2:11" s="1" customFormat="1" ht="15" customHeight="1">
      <c r="B45" s="250"/>
      <c r="C45" s="251"/>
      <c r="D45" s="249"/>
      <c r="E45" s="252" t="s">
        <v>149</v>
      </c>
      <c r="F45" s="249"/>
      <c r="G45" s="380" t="s">
        <v>1059</v>
      </c>
      <c r="H45" s="380"/>
      <c r="I45" s="380"/>
      <c r="J45" s="380"/>
      <c r="K45" s="247"/>
    </row>
    <row r="46" spans="2:11" s="1" customFormat="1" ht="12.75" customHeight="1">
      <c r="B46" s="250"/>
      <c r="C46" s="251"/>
      <c r="D46" s="249"/>
      <c r="E46" s="249"/>
      <c r="F46" s="249"/>
      <c r="G46" s="249"/>
      <c r="H46" s="249"/>
      <c r="I46" s="249"/>
      <c r="J46" s="249"/>
      <c r="K46" s="247"/>
    </row>
    <row r="47" spans="2:11" s="1" customFormat="1" ht="15" customHeight="1">
      <c r="B47" s="250"/>
      <c r="C47" s="251"/>
      <c r="D47" s="380" t="s">
        <v>1060</v>
      </c>
      <c r="E47" s="380"/>
      <c r="F47" s="380"/>
      <c r="G47" s="380"/>
      <c r="H47" s="380"/>
      <c r="I47" s="380"/>
      <c r="J47" s="380"/>
      <c r="K47" s="247"/>
    </row>
    <row r="48" spans="2:11" s="1" customFormat="1" ht="15" customHeight="1">
      <c r="B48" s="250"/>
      <c r="C48" s="251"/>
      <c r="D48" s="251"/>
      <c r="E48" s="380" t="s">
        <v>1061</v>
      </c>
      <c r="F48" s="380"/>
      <c r="G48" s="380"/>
      <c r="H48" s="380"/>
      <c r="I48" s="380"/>
      <c r="J48" s="380"/>
      <c r="K48" s="247"/>
    </row>
    <row r="49" spans="2:11" s="1" customFormat="1" ht="15" customHeight="1">
      <c r="B49" s="250"/>
      <c r="C49" s="251"/>
      <c r="D49" s="251"/>
      <c r="E49" s="380" t="s">
        <v>1062</v>
      </c>
      <c r="F49" s="380"/>
      <c r="G49" s="380"/>
      <c r="H49" s="380"/>
      <c r="I49" s="380"/>
      <c r="J49" s="380"/>
      <c r="K49" s="247"/>
    </row>
    <row r="50" spans="2:11" s="1" customFormat="1" ht="15" customHeight="1">
      <c r="B50" s="250"/>
      <c r="C50" s="251"/>
      <c r="D50" s="251"/>
      <c r="E50" s="380" t="s">
        <v>1063</v>
      </c>
      <c r="F50" s="380"/>
      <c r="G50" s="380"/>
      <c r="H50" s="380"/>
      <c r="I50" s="380"/>
      <c r="J50" s="380"/>
      <c r="K50" s="247"/>
    </row>
    <row r="51" spans="2:11" s="1" customFormat="1" ht="15" customHeight="1">
      <c r="B51" s="250"/>
      <c r="C51" s="251"/>
      <c r="D51" s="380" t="s">
        <v>1064</v>
      </c>
      <c r="E51" s="380"/>
      <c r="F51" s="380"/>
      <c r="G51" s="380"/>
      <c r="H51" s="380"/>
      <c r="I51" s="380"/>
      <c r="J51" s="380"/>
      <c r="K51" s="247"/>
    </row>
    <row r="52" spans="2:11" s="1" customFormat="1" ht="25.5" customHeight="1">
      <c r="B52" s="246"/>
      <c r="C52" s="381" t="s">
        <v>1065</v>
      </c>
      <c r="D52" s="381"/>
      <c r="E52" s="381"/>
      <c r="F52" s="381"/>
      <c r="G52" s="381"/>
      <c r="H52" s="381"/>
      <c r="I52" s="381"/>
      <c r="J52" s="381"/>
      <c r="K52" s="247"/>
    </row>
    <row r="53" spans="2:11" s="1" customFormat="1" ht="5.25" customHeight="1">
      <c r="B53" s="246"/>
      <c r="C53" s="248"/>
      <c r="D53" s="248"/>
      <c r="E53" s="248"/>
      <c r="F53" s="248"/>
      <c r="G53" s="248"/>
      <c r="H53" s="248"/>
      <c r="I53" s="248"/>
      <c r="J53" s="248"/>
      <c r="K53" s="247"/>
    </row>
    <row r="54" spans="2:11" s="1" customFormat="1" ht="15" customHeight="1">
      <c r="B54" s="246"/>
      <c r="C54" s="380" t="s">
        <v>1066</v>
      </c>
      <c r="D54" s="380"/>
      <c r="E54" s="380"/>
      <c r="F54" s="380"/>
      <c r="G54" s="380"/>
      <c r="H54" s="380"/>
      <c r="I54" s="380"/>
      <c r="J54" s="380"/>
      <c r="K54" s="247"/>
    </row>
    <row r="55" spans="2:11" s="1" customFormat="1" ht="15" customHeight="1">
      <c r="B55" s="246"/>
      <c r="C55" s="380" t="s">
        <v>1067</v>
      </c>
      <c r="D55" s="380"/>
      <c r="E55" s="380"/>
      <c r="F55" s="380"/>
      <c r="G55" s="380"/>
      <c r="H55" s="380"/>
      <c r="I55" s="380"/>
      <c r="J55" s="380"/>
      <c r="K55" s="247"/>
    </row>
    <row r="56" spans="2:11" s="1" customFormat="1" ht="12.75" customHeight="1">
      <c r="B56" s="246"/>
      <c r="C56" s="249"/>
      <c r="D56" s="249"/>
      <c r="E56" s="249"/>
      <c r="F56" s="249"/>
      <c r="G56" s="249"/>
      <c r="H56" s="249"/>
      <c r="I56" s="249"/>
      <c r="J56" s="249"/>
      <c r="K56" s="247"/>
    </row>
    <row r="57" spans="2:11" s="1" customFormat="1" ht="15" customHeight="1">
      <c r="B57" s="246"/>
      <c r="C57" s="380" t="s">
        <v>1068</v>
      </c>
      <c r="D57" s="380"/>
      <c r="E57" s="380"/>
      <c r="F57" s="380"/>
      <c r="G57" s="380"/>
      <c r="H57" s="380"/>
      <c r="I57" s="380"/>
      <c r="J57" s="380"/>
      <c r="K57" s="247"/>
    </row>
    <row r="58" spans="2:11" s="1" customFormat="1" ht="15" customHeight="1">
      <c r="B58" s="246"/>
      <c r="C58" s="251"/>
      <c r="D58" s="380" t="s">
        <v>1069</v>
      </c>
      <c r="E58" s="380"/>
      <c r="F58" s="380"/>
      <c r="G58" s="380"/>
      <c r="H58" s="380"/>
      <c r="I58" s="380"/>
      <c r="J58" s="380"/>
      <c r="K58" s="247"/>
    </row>
    <row r="59" spans="2:11" s="1" customFormat="1" ht="15" customHeight="1">
      <c r="B59" s="246"/>
      <c r="C59" s="251"/>
      <c r="D59" s="380" t="s">
        <v>1070</v>
      </c>
      <c r="E59" s="380"/>
      <c r="F59" s="380"/>
      <c r="G59" s="380"/>
      <c r="H59" s="380"/>
      <c r="I59" s="380"/>
      <c r="J59" s="380"/>
      <c r="K59" s="247"/>
    </row>
    <row r="60" spans="2:11" s="1" customFormat="1" ht="15" customHeight="1">
      <c r="B60" s="246"/>
      <c r="C60" s="251"/>
      <c r="D60" s="380" t="s">
        <v>1071</v>
      </c>
      <c r="E60" s="380"/>
      <c r="F60" s="380"/>
      <c r="G60" s="380"/>
      <c r="H60" s="380"/>
      <c r="I60" s="380"/>
      <c r="J60" s="380"/>
      <c r="K60" s="247"/>
    </row>
    <row r="61" spans="2:11" s="1" customFormat="1" ht="15" customHeight="1">
      <c r="B61" s="246"/>
      <c r="C61" s="251"/>
      <c r="D61" s="380" t="s">
        <v>1072</v>
      </c>
      <c r="E61" s="380"/>
      <c r="F61" s="380"/>
      <c r="G61" s="380"/>
      <c r="H61" s="380"/>
      <c r="I61" s="380"/>
      <c r="J61" s="380"/>
      <c r="K61" s="247"/>
    </row>
    <row r="62" spans="2:11" s="1" customFormat="1" ht="15" customHeight="1">
      <c r="B62" s="246"/>
      <c r="C62" s="251"/>
      <c r="D62" s="382" t="s">
        <v>1073</v>
      </c>
      <c r="E62" s="382"/>
      <c r="F62" s="382"/>
      <c r="G62" s="382"/>
      <c r="H62" s="382"/>
      <c r="I62" s="382"/>
      <c r="J62" s="382"/>
      <c r="K62" s="247"/>
    </row>
    <row r="63" spans="2:11" s="1" customFormat="1" ht="15" customHeight="1">
      <c r="B63" s="246"/>
      <c r="C63" s="251"/>
      <c r="D63" s="380" t="s">
        <v>1074</v>
      </c>
      <c r="E63" s="380"/>
      <c r="F63" s="380"/>
      <c r="G63" s="380"/>
      <c r="H63" s="380"/>
      <c r="I63" s="380"/>
      <c r="J63" s="380"/>
      <c r="K63" s="247"/>
    </row>
    <row r="64" spans="2:11" s="1" customFormat="1" ht="12.75" customHeight="1">
      <c r="B64" s="246"/>
      <c r="C64" s="251"/>
      <c r="D64" s="251"/>
      <c r="E64" s="254"/>
      <c r="F64" s="251"/>
      <c r="G64" s="251"/>
      <c r="H64" s="251"/>
      <c r="I64" s="251"/>
      <c r="J64" s="251"/>
      <c r="K64" s="247"/>
    </row>
    <row r="65" spans="2:11" s="1" customFormat="1" ht="15" customHeight="1">
      <c r="B65" s="246"/>
      <c r="C65" s="251"/>
      <c r="D65" s="380" t="s">
        <v>1075</v>
      </c>
      <c r="E65" s="380"/>
      <c r="F65" s="380"/>
      <c r="G65" s="380"/>
      <c r="H65" s="380"/>
      <c r="I65" s="380"/>
      <c r="J65" s="380"/>
      <c r="K65" s="247"/>
    </row>
    <row r="66" spans="2:11" s="1" customFormat="1" ht="15" customHeight="1">
      <c r="B66" s="246"/>
      <c r="C66" s="251"/>
      <c r="D66" s="382" t="s">
        <v>1076</v>
      </c>
      <c r="E66" s="382"/>
      <c r="F66" s="382"/>
      <c r="G66" s="382"/>
      <c r="H66" s="382"/>
      <c r="I66" s="382"/>
      <c r="J66" s="382"/>
      <c r="K66" s="247"/>
    </row>
    <row r="67" spans="2:11" s="1" customFormat="1" ht="15" customHeight="1">
      <c r="B67" s="246"/>
      <c r="C67" s="251"/>
      <c r="D67" s="380" t="s">
        <v>1077</v>
      </c>
      <c r="E67" s="380"/>
      <c r="F67" s="380"/>
      <c r="G67" s="380"/>
      <c r="H67" s="380"/>
      <c r="I67" s="380"/>
      <c r="J67" s="380"/>
      <c r="K67" s="247"/>
    </row>
    <row r="68" spans="2:11" s="1" customFormat="1" ht="15" customHeight="1">
      <c r="B68" s="246"/>
      <c r="C68" s="251"/>
      <c r="D68" s="380" t="s">
        <v>1078</v>
      </c>
      <c r="E68" s="380"/>
      <c r="F68" s="380"/>
      <c r="G68" s="380"/>
      <c r="H68" s="380"/>
      <c r="I68" s="380"/>
      <c r="J68" s="380"/>
      <c r="K68" s="247"/>
    </row>
    <row r="69" spans="2:11" s="1" customFormat="1" ht="15" customHeight="1">
      <c r="B69" s="246"/>
      <c r="C69" s="251"/>
      <c r="D69" s="380" t="s">
        <v>1079</v>
      </c>
      <c r="E69" s="380"/>
      <c r="F69" s="380"/>
      <c r="G69" s="380"/>
      <c r="H69" s="380"/>
      <c r="I69" s="380"/>
      <c r="J69" s="380"/>
      <c r="K69" s="247"/>
    </row>
    <row r="70" spans="2:11" s="1" customFormat="1" ht="15" customHeight="1">
      <c r="B70" s="246"/>
      <c r="C70" s="251"/>
      <c r="D70" s="380" t="s">
        <v>1080</v>
      </c>
      <c r="E70" s="380"/>
      <c r="F70" s="380"/>
      <c r="G70" s="380"/>
      <c r="H70" s="380"/>
      <c r="I70" s="380"/>
      <c r="J70" s="380"/>
      <c r="K70" s="247"/>
    </row>
    <row r="71" spans="2:11" s="1" customFormat="1" ht="12.75" customHeight="1">
      <c r="B71" s="255"/>
      <c r="C71" s="256"/>
      <c r="D71" s="256"/>
      <c r="E71" s="256"/>
      <c r="F71" s="256"/>
      <c r="G71" s="256"/>
      <c r="H71" s="256"/>
      <c r="I71" s="256"/>
      <c r="J71" s="256"/>
      <c r="K71" s="257"/>
    </row>
    <row r="72" spans="2:11" s="1" customFormat="1" ht="18.75" customHeight="1">
      <c r="B72" s="258"/>
      <c r="C72" s="258"/>
      <c r="D72" s="258"/>
      <c r="E72" s="258"/>
      <c r="F72" s="258"/>
      <c r="G72" s="258"/>
      <c r="H72" s="258"/>
      <c r="I72" s="258"/>
      <c r="J72" s="258"/>
      <c r="K72" s="259"/>
    </row>
    <row r="73" spans="2:11" s="1" customFormat="1" ht="18.75" customHeight="1">
      <c r="B73" s="259"/>
      <c r="C73" s="259"/>
      <c r="D73" s="259"/>
      <c r="E73" s="259"/>
      <c r="F73" s="259"/>
      <c r="G73" s="259"/>
      <c r="H73" s="259"/>
      <c r="I73" s="259"/>
      <c r="J73" s="259"/>
      <c r="K73" s="259"/>
    </row>
    <row r="74" spans="2:11" s="1" customFormat="1" ht="7.5" customHeight="1">
      <c r="B74" s="260"/>
      <c r="C74" s="261"/>
      <c r="D74" s="261"/>
      <c r="E74" s="261"/>
      <c r="F74" s="261"/>
      <c r="G74" s="261"/>
      <c r="H74" s="261"/>
      <c r="I74" s="261"/>
      <c r="J74" s="261"/>
      <c r="K74" s="262"/>
    </row>
    <row r="75" spans="2:11" s="1" customFormat="1" ht="45" customHeight="1">
      <c r="B75" s="263"/>
      <c r="C75" s="375" t="s">
        <v>1081</v>
      </c>
      <c r="D75" s="375"/>
      <c r="E75" s="375"/>
      <c r="F75" s="375"/>
      <c r="G75" s="375"/>
      <c r="H75" s="375"/>
      <c r="I75" s="375"/>
      <c r="J75" s="375"/>
      <c r="K75" s="264"/>
    </row>
    <row r="76" spans="2:11" s="1" customFormat="1" ht="17.25" customHeight="1">
      <c r="B76" s="263"/>
      <c r="C76" s="265" t="s">
        <v>1082</v>
      </c>
      <c r="D76" s="265"/>
      <c r="E76" s="265"/>
      <c r="F76" s="265" t="s">
        <v>1083</v>
      </c>
      <c r="G76" s="266"/>
      <c r="H76" s="265" t="s">
        <v>58</v>
      </c>
      <c r="I76" s="265" t="s">
        <v>61</v>
      </c>
      <c r="J76" s="265" t="s">
        <v>1084</v>
      </c>
      <c r="K76" s="264"/>
    </row>
    <row r="77" spans="2:11" s="1" customFormat="1" ht="17.25" customHeight="1">
      <c r="B77" s="263"/>
      <c r="C77" s="267" t="s">
        <v>1085</v>
      </c>
      <c r="D77" s="267"/>
      <c r="E77" s="267"/>
      <c r="F77" s="268" t="s">
        <v>1086</v>
      </c>
      <c r="G77" s="269"/>
      <c r="H77" s="267"/>
      <c r="I77" s="267"/>
      <c r="J77" s="267" t="s">
        <v>1087</v>
      </c>
      <c r="K77" s="264"/>
    </row>
    <row r="78" spans="2:11" s="1" customFormat="1" ht="5.25" customHeight="1">
      <c r="B78" s="263"/>
      <c r="C78" s="270"/>
      <c r="D78" s="270"/>
      <c r="E78" s="270"/>
      <c r="F78" s="270"/>
      <c r="G78" s="271"/>
      <c r="H78" s="270"/>
      <c r="I78" s="270"/>
      <c r="J78" s="270"/>
      <c r="K78" s="264"/>
    </row>
    <row r="79" spans="2:11" s="1" customFormat="1" ht="15" customHeight="1">
      <c r="B79" s="263"/>
      <c r="C79" s="252" t="s">
        <v>57</v>
      </c>
      <c r="D79" s="272"/>
      <c r="E79" s="272"/>
      <c r="F79" s="273" t="s">
        <v>1088</v>
      </c>
      <c r="G79" s="274"/>
      <c r="H79" s="252" t="s">
        <v>1089</v>
      </c>
      <c r="I79" s="252" t="s">
        <v>1090</v>
      </c>
      <c r="J79" s="252">
        <v>20</v>
      </c>
      <c r="K79" s="264"/>
    </row>
    <row r="80" spans="2:11" s="1" customFormat="1" ht="15" customHeight="1">
      <c r="B80" s="263"/>
      <c r="C80" s="252" t="s">
        <v>1091</v>
      </c>
      <c r="D80" s="252"/>
      <c r="E80" s="252"/>
      <c r="F80" s="273" t="s">
        <v>1088</v>
      </c>
      <c r="G80" s="274"/>
      <c r="H80" s="252" t="s">
        <v>1092</v>
      </c>
      <c r="I80" s="252" t="s">
        <v>1090</v>
      </c>
      <c r="J80" s="252">
        <v>120</v>
      </c>
      <c r="K80" s="264"/>
    </row>
    <row r="81" spans="2:11" s="1" customFormat="1" ht="15" customHeight="1">
      <c r="B81" s="275"/>
      <c r="C81" s="252" t="s">
        <v>1093</v>
      </c>
      <c r="D81" s="252"/>
      <c r="E81" s="252"/>
      <c r="F81" s="273" t="s">
        <v>1094</v>
      </c>
      <c r="G81" s="274"/>
      <c r="H81" s="252" t="s">
        <v>1095</v>
      </c>
      <c r="I81" s="252" t="s">
        <v>1090</v>
      </c>
      <c r="J81" s="252">
        <v>50</v>
      </c>
      <c r="K81" s="264"/>
    </row>
    <row r="82" spans="2:11" s="1" customFormat="1" ht="15" customHeight="1">
      <c r="B82" s="275"/>
      <c r="C82" s="252" t="s">
        <v>1096</v>
      </c>
      <c r="D82" s="252"/>
      <c r="E82" s="252"/>
      <c r="F82" s="273" t="s">
        <v>1088</v>
      </c>
      <c r="G82" s="274"/>
      <c r="H82" s="252" t="s">
        <v>1097</v>
      </c>
      <c r="I82" s="252" t="s">
        <v>1098</v>
      </c>
      <c r="J82" s="252"/>
      <c r="K82" s="264"/>
    </row>
    <row r="83" spans="2:11" s="1" customFormat="1" ht="15" customHeight="1">
      <c r="B83" s="275"/>
      <c r="C83" s="276" t="s">
        <v>1099</v>
      </c>
      <c r="D83" s="276"/>
      <c r="E83" s="276"/>
      <c r="F83" s="277" t="s">
        <v>1094</v>
      </c>
      <c r="G83" s="276"/>
      <c r="H83" s="276" t="s">
        <v>1100</v>
      </c>
      <c r="I83" s="276" t="s">
        <v>1090</v>
      </c>
      <c r="J83" s="276">
        <v>15</v>
      </c>
      <c r="K83" s="264"/>
    </row>
    <row r="84" spans="2:11" s="1" customFormat="1" ht="15" customHeight="1">
      <c r="B84" s="275"/>
      <c r="C84" s="276" t="s">
        <v>1101</v>
      </c>
      <c r="D84" s="276"/>
      <c r="E84" s="276"/>
      <c r="F84" s="277" t="s">
        <v>1094</v>
      </c>
      <c r="G84" s="276"/>
      <c r="H84" s="276" t="s">
        <v>1102</v>
      </c>
      <c r="I84" s="276" t="s">
        <v>1090</v>
      </c>
      <c r="J84" s="276">
        <v>15</v>
      </c>
      <c r="K84" s="264"/>
    </row>
    <row r="85" spans="2:11" s="1" customFormat="1" ht="15" customHeight="1">
      <c r="B85" s="275"/>
      <c r="C85" s="276" t="s">
        <v>1103</v>
      </c>
      <c r="D85" s="276"/>
      <c r="E85" s="276"/>
      <c r="F85" s="277" t="s">
        <v>1094</v>
      </c>
      <c r="G85" s="276"/>
      <c r="H85" s="276" t="s">
        <v>1104</v>
      </c>
      <c r="I85" s="276" t="s">
        <v>1090</v>
      </c>
      <c r="J85" s="276">
        <v>20</v>
      </c>
      <c r="K85" s="264"/>
    </row>
    <row r="86" spans="2:11" s="1" customFormat="1" ht="15" customHeight="1">
      <c r="B86" s="275"/>
      <c r="C86" s="276" t="s">
        <v>1105</v>
      </c>
      <c r="D86" s="276"/>
      <c r="E86" s="276"/>
      <c r="F86" s="277" t="s">
        <v>1094</v>
      </c>
      <c r="G86" s="276"/>
      <c r="H86" s="276" t="s">
        <v>1106</v>
      </c>
      <c r="I86" s="276" t="s">
        <v>1090</v>
      </c>
      <c r="J86" s="276">
        <v>20</v>
      </c>
      <c r="K86" s="264"/>
    </row>
    <row r="87" spans="2:11" s="1" customFormat="1" ht="15" customHeight="1">
      <c r="B87" s="275"/>
      <c r="C87" s="252" t="s">
        <v>1107</v>
      </c>
      <c r="D87" s="252"/>
      <c r="E87" s="252"/>
      <c r="F87" s="273" t="s">
        <v>1094</v>
      </c>
      <c r="G87" s="274"/>
      <c r="H87" s="252" t="s">
        <v>1108</v>
      </c>
      <c r="I87" s="252" t="s">
        <v>1090</v>
      </c>
      <c r="J87" s="252">
        <v>50</v>
      </c>
      <c r="K87" s="264"/>
    </row>
    <row r="88" spans="2:11" s="1" customFormat="1" ht="15" customHeight="1">
      <c r="B88" s="275"/>
      <c r="C88" s="252" t="s">
        <v>1109</v>
      </c>
      <c r="D88" s="252"/>
      <c r="E88" s="252"/>
      <c r="F88" s="273" t="s">
        <v>1094</v>
      </c>
      <c r="G88" s="274"/>
      <c r="H88" s="252" t="s">
        <v>1110</v>
      </c>
      <c r="I88" s="252" t="s">
        <v>1090</v>
      </c>
      <c r="J88" s="252">
        <v>20</v>
      </c>
      <c r="K88" s="264"/>
    </row>
    <row r="89" spans="2:11" s="1" customFormat="1" ht="15" customHeight="1">
      <c r="B89" s="275"/>
      <c r="C89" s="252" t="s">
        <v>1111</v>
      </c>
      <c r="D89" s="252"/>
      <c r="E89" s="252"/>
      <c r="F89" s="273" t="s">
        <v>1094</v>
      </c>
      <c r="G89" s="274"/>
      <c r="H89" s="252" t="s">
        <v>1112</v>
      </c>
      <c r="I89" s="252" t="s">
        <v>1090</v>
      </c>
      <c r="J89" s="252">
        <v>20</v>
      </c>
      <c r="K89" s="264"/>
    </row>
    <row r="90" spans="2:11" s="1" customFormat="1" ht="15" customHeight="1">
      <c r="B90" s="275"/>
      <c r="C90" s="252" t="s">
        <v>1113</v>
      </c>
      <c r="D90" s="252"/>
      <c r="E90" s="252"/>
      <c r="F90" s="273" t="s">
        <v>1094</v>
      </c>
      <c r="G90" s="274"/>
      <c r="H90" s="252" t="s">
        <v>1114</v>
      </c>
      <c r="I90" s="252" t="s">
        <v>1090</v>
      </c>
      <c r="J90" s="252">
        <v>50</v>
      </c>
      <c r="K90" s="264"/>
    </row>
    <row r="91" spans="2:11" s="1" customFormat="1" ht="15" customHeight="1">
      <c r="B91" s="275"/>
      <c r="C91" s="252" t="s">
        <v>1115</v>
      </c>
      <c r="D91" s="252"/>
      <c r="E91" s="252"/>
      <c r="F91" s="273" t="s">
        <v>1094</v>
      </c>
      <c r="G91" s="274"/>
      <c r="H91" s="252" t="s">
        <v>1115</v>
      </c>
      <c r="I91" s="252" t="s">
        <v>1090</v>
      </c>
      <c r="J91" s="252">
        <v>50</v>
      </c>
      <c r="K91" s="264"/>
    </row>
    <row r="92" spans="2:11" s="1" customFormat="1" ht="15" customHeight="1">
      <c r="B92" s="275"/>
      <c r="C92" s="252" t="s">
        <v>1116</v>
      </c>
      <c r="D92" s="252"/>
      <c r="E92" s="252"/>
      <c r="F92" s="273" t="s">
        <v>1094</v>
      </c>
      <c r="G92" s="274"/>
      <c r="H92" s="252" t="s">
        <v>1117</v>
      </c>
      <c r="I92" s="252" t="s">
        <v>1090</v>
      </c>
      <c r="J92" s="252">
        <v>255</v>
      </c>
      <c r="K92" s="264"/>
    </row>
    <row r="93" spans="2:11" s="1" customFormat="1" ht="15" customHeight="1">
      <c r="B93" s="275"/>
      <c r="C93" s="252" t="s">
        <v>1118</v>
      </c>
      <c r="D93" s="252"/>
      <c r="E93" s="252"/>
      <c r="F93" s="273" t="s">
        <v>1088</v>
      </c>
      <c r="G93" s="274"/>
      <c r="H93" s="252" t="s">
        <v>1119</v>
      </c>
      <c r="I93" s="252" t="s">
        <v>1120</v>
      </c>
      <c r="J93" s="252"/>
      <c r="K93" s="264"/>
    </row>
    <row r="94" spans="2:11" s="1" customFormat="1" ht="15" customHeight="1">
      <c r="B94" s="275"/>
      <c r="C94" s="252" t="s">
        <v>1121</v>
      </c>
      <c r="D94" s="252"/>
      <c r="E94" s="252"/>
      <c r="F94" s="273" t="s">
        <v>1088</v>
      </c>
      <c r="G94" s="274"/>
      <c r="H94" s="252" t="s">
        <v>1122</v>
      </c>
      <c r="I94" s="252" t="s">
        <v>1123</v>
      </c>
      <c r="J94" s="252"/>
      <c r="K94" s="264"/>
    </row>
    <row r="95" spans="2:11" s="1" customFormat="1" ht="15" customHeight="1">
      <c r="B95" s="275"/>
      <c r="C95" s="252" t="s">
        <v>1124</v>
      </c>
      <c r="D95" s="252"/>
      <c r="E95" s="252"/>
      <c r="F95" s="273" t="s">
        <v>1088</v>
      </c>
      <c r="G95" s="274"/>
      <c r="H95" s="252" t="s">
        <v>1124</v>
      </c>
      <c r="I95" s="252" t="s">
        <v>1123</v>
      </c>
      <c r="J95" s="252"/>
      <c r="K95" s="264"/>
    </row>
    <row r="96" spans="2:11" s="1" customFormat="1" ht="15" customHeight="1">
      <c r="B96" s="275"/>
      <c r="C96" s="252" t="s">
        <v>42</v>
      </c>
      <c r="D96" s="252"/>
      <c r="E96" s="252"/>
      <c r="F96" s="273" t="s">
        <v>1088</v>
      </c>
      <c r="G96" s="274"/>
      <c r="H96" s="252" t="s">
        <v>1125</v>
      </c>
      <c r="I96" s="252" t="s">
        <v>1123</v>
      </c>
      <c r="J96" s="252"/>
      <c r="K96" s="264"/>
    </row>
    <row r="97" spans="2:11" s="1" customFormat="1" ht="15" customHeight="1">
      <c r="B97" s="275"/>
      <c r="C97" s="252" t="s">
        <v>52</v>
      </c>
      <c r="D97" s="252"/>
      <c r="E97" s="252"/>
      <c r="F97" s="273" t="s">
        <v>1088</v>
      </c>
      <c r="G97" s="274"/>
      <c r="H97" s="252" t="s">
        <v>1126</v>
      </c>
      <c r="I97" s="252" t="s">
        <v>1123</v>
      </c>
      <c r="J97" s="252"/>
      <c r="K97" s="264"/>
    </row>
    <row r="98" spans="2:11" s="1" customFormat="1" ht="15" customHeight="1">
      <c r="B98" s="278"/>
      <c r="C98" s="279"/>
      <c r="D98" s="279"/>
      <c r="E98" s="279"/>
      <c r="F98" s="279"/>
      <c r="G98" s="279"/>
      <c r="H98" s="279"/>
      <c r="I98" s="279"/>
      <c r="J98" s="279"/>
      <c r="K98" s="280"/>
    </row>
    <row r="99" spans="2:11" s="1" customFormat="1" ht="18.75" customHeight="1">
      <c r="B99" s="281"/>
      <c r="C99" s="282"/>
      <c r="D99" s="282"/>
      <c r="E99" s="282"/>
      <c r="F99" s="282"/>
      <c r="G99" s="282"/>
      <c r="H99" s="282"/>
      <c r="I99" s="282"/>
      <c r="J99" s="282"/>
      <c r="K99" s="281"/>
    </row>
    <row r="100" spans="2:11" s="1" customFormat="1" ht="18.75" customHeight="1">
      <c r="B100" s="259"/>
      <c r="C100" s="259"/>
      <c r="D100" s="259"/>
      <c r="E100" s="259"/>
      <c r="F100" s="259"/>
      <c r="G100" s="259"/>
      <c r="H100" s="259"/>
      <c r="I100" s="259"/>
      <c r="J100" s="259"/>
      <c r="K100" s="259"/>
    </row>
    <row r="101" spans="2:11" s="1" customFormat="1" ht="7.5" customHeight="1">
      <c r="B101" s="260"/>
      <c r="C101" s="261"/>
      <c r="D101" s="261"/>
      <c r="E101" s="261"/>
      <c r="F101" s="261"/>
      <c r="G101" s="261"/>
      <c r="H101" s="261"/>
      <c r="I101" s="261"/>
      <c r="J101" s="261"/>
      <c r="K101" s="262"/>
    </row>
    <row r="102" spans="2:11" s="1" customFormat="1" ht="45" customHeight="1">
      <c r="B102" s="263"/>
      <c r="C102" s="375" t="s">
        <v>1127</v>
      </c>
      <c r="D102" s="375"/>
      <c r="E102" s="375"/>
      <c r="F102" s="375"/>
      <c r="G102" s="375"/>
      <c r="H102" s="375"/>
      <c r="I102" s="375"/>
      <c r="J102" s="375"/>
      <c r="K102" s="264"/>
    </row>
    <row r="103" spans="2:11" s="1" customFormat="1" ht="17.25" customHeight="1">
      <c r="B103" s="263"/>
      <c r="C103" s="265" t="s">
        <v>1082</v>
      </c>
      <c r="D103" s="265"/>
      <c r="E103" s="265"/>
      <c r="F103" s="265" t="s">
        <v>1083</v>
      </c>
      <c r="G103" s="266"/>
      <c r="H103" s="265" t="s">
        <v>58</v>
      </c>
      <c r="I103" s="265" t="s">
        <v>61</v>
      </c>
      <c r="J103" s="265" t="s">
        <v>1084</v>
      </c>
      <c r="K103" s="264"/>
    </row>
    <row r="104" spans="2:11" s="1" customFormat="1" ht="17.25" customHeight="1">
      <c r="B104" s="263"/>
      <c r="C104" s="267" t="s">
        <v>1085</v>
      </c>
      <c r="D104" s="267"/>
      <c r="E104" s="267"/>
      <c r="F104" s="268" t="s">
        <v>1086</v>
      </c>
      <c r="G104" s="269"/>
      <c r="H104" s="267"/>
      <c r="I104" s="267"/>
      <c r="J104" s="267" t="s">
        <v>1087</v>
      </c>
      <c r="K104" s="264"/>
    </row>
    <row r="105" spans="2:11" s="1" customFormat="1" ht="5.25" customHeight="1">
      <c r="B105" s="263"/>
      <c r="C105" s="265"/>
      <c r="D105" s="265"/>
      <c r="E105" s="265"/>
      <c r="F105" s="265"/>
      <c r="G105" s="283"/>
      <c r="H105" s="265"/>
      <c r="I105" s="265"/>
      <c r="J105" s="265"/>
      <c r="K105" s="264"/>
    </row>
    <row r="106" spans="2:11" s="1" customFormat="1" ht="15" customHeight="1">
      <c r="B106" s="263"/>
      <c r="C106" s="252" t="s">
        <v>57</v>
      </c>
      <c r="D106" s="272"/>
      <c r="E106" s="272"/>
      <c r="F106" s="273" t="s">
        <v>1088</v>
      </c>
      <c r="G106" s="252"/>
      <c r="H106" s="252" t="s">
        <v>1128</v>
      </c>
      <c r="I106" s="252" t="s">
        <v>1090</v>
      </c>
      <c r="J106" s="252">
        <v>20</v>
      </c>
      <c r="K106" s="264"/>
    </row>
    <row r="107" spans="2:11" s="1" customFormat="1" ht="15" customHeight="1">
      <c r="B107" s="263"/>
      <c r="C107" s="252" t="s">
        <v>1091</v>
      </c>
      <c r="D107" s="252"/>
      <c r="E107" s="252"/>
      <c r="F107" s="273" t="s">
        <v>1088</v>
      </c>
      <c r="G107" s="252"/>
      <c r="H107" s="252" t="s">
        <v>1128</v>
      </c>
      <c r="I107" s="252" t="s">
        <v>1090</v>
      </c>
      <c r="J107" s="252">
        <v>120</v>
      </c>
      <c r="K107" s="264"/>
    </row>
    <row r="108" spans="2:11" s="1" customFormat="1" ht="15" customHeight="1">
      <c r="B108" s="275"/>
      <c r="C108" s="252" t="s">
        <v>1093</v>
      </c>
      <c r="D108" s="252"/>
      <c r="E108" s="252"/>
      <c r="F108" s="273" t="s">
        <v>1094</v>
      </c>
      <c r="G108" s="252"/>
      <c r="H108" s="252" t="s">
        <v>1128</v>
      </c>
      <c r="I108" s="252" t="s">
        <v>1090</v>
      </c>
      <c r="J108" s="252">
        <v>50</v>
      </c>
      <c r="K108" s="264"/>
    </row>
    <row r="109" spans="2:11" s="1" customFormat="1" ht="15" customHeight="1">
      <c r="B109" s="275"/>
      <c r="C109" s="252" t="s">
        <v>1096</v>
      </c>
      <c r="D109" s="252"/>
      <c r="E109" s="252"/>
      <c r="F109" s="273" t="s">
        <v>1088</v>
      </c>
      <c r="G109" s="252"/>
      <c r="H109" s="252" t="s">
        <v>1128</v>
      </c>
      <c r="I109" s="252" t="s">
        <v>1098</v>
      </c>
      <c r="J109" s="252"/>
      <c r="K109" s="264"/>
    </row>
    <row r="110" spans="2:11" s="1" customFormat="1" ht="15" customHeight="1">
      <c r="B110" s="275"/>
      <c r="C110" s="252" t="s">
        <v>1107</v>
      </c>
      <c r="D110" s="252"/>
      <c r="E110" s="252"/>
      <c r="F110" s="273" t="s">
        <v>1094</v>
      </c>
      <c r="G110" s="252"/>
      <c r="H110" s="252" t="s">
        <v>1128</v>
      </c>
      <c r="I110" s="252" t="s">
        <v>1090</v>
      </c>
      <c r="J110" s="252">
        <v>50</v>
      </c>
      <c r="K110" s="264"/>
    </row>
    <row r="111" spans="2:11" s="1" customFormat="1" ht="15" customHeight="1">
      <c r="B111" s="275"/>
      <c r="C111" s="252" t="s">
        <v>1115</v>
      </c>
      <c r="D111" s="252"/>
      <c r="E111" s="252"/>
      <c r="F111" s="273" t="s">
        <v>1094</v>
      </c>
      <c r="G111" s="252"/>
      <c r="H111" s="252" t="s">
        <v>1128</v>
      </c>
      <c r="I111" s="252" t="s">
        <v>1090</v>
      </c>
      <c r="J111" s="252">
        <v>50</v>
      </c>
      <c r="K111" s="264"/>
    </row>
    <row r="112" spans="2:11" s="1" customFormat="1" ht="15" customHeight="1">
      <c r="B112" s="275"/>
      <c r="C112" s="252" t="s">
        <v>1113</v>
      </c>
      <c r="D112" s="252"/>
      <c r="E112" s="252"/>
      <c r="F112" s="273" t="s">
        <v>1094</v>
      </c>
      <c r="G112" s="252"/>
      <c r="H112" s="252" t="s">
        <v>1128</v>
      </c>
      <c r="I112" s="252" t="s">
        <v>1090</v>
      </c>
      <c r="J112" s="252">
        <v>50</v>
      </c>
      <c r="K112" s="264"/>
    </row>
    <row r="113" spans="2:11" s="1" customFormat="1" ht="15" customHeight="1">
      <c r="B113" s="275"/>
      <c r="C113" s="252" t="s">
        <v>57</v>
      </c>
      <c r="D113" s="252"/>
      <c r="E113" s="252"/>
      <c r="F113" s="273" t="s">
        <v>1088</v>
      </c>
      <c r="G113" s="252"/>
      <c r="H113" s="252" t="s">
        <v>1129</v>
      </c>
      <c r="I113" s="252" t="s">
        <v>1090</v>
      </c>
      <c r="J113" s="252">
        <v>20</v>
      </c>
      <c r="K113" s="264"/>
    </row>
    <row r="114" spans="2:11" s="1" customFormat="1" ht="15" customHeight="1">
      <c r="B114" s="275"/>
      <c r="C114" s="252" t="s">
        <v>1130</v>
      </c>
      <c r="D114" s="252"/>
      <c r="E114" s="252"/>
      <c r="F114" s="273" t="s">
        <v>1088</v>
      </c>
      <c r="G114" s="252"/>
      <c r="H114" s="252" t="s">
        <v>1131</v>
      </c>
      <c r="I114" s="252" t="s">
        <v>1090</v>
      </c>
      <c r="J114" s="252">
        <v>120</v>
      </c>
      <c r="K114" s="264"/>
    </row>
    <row r="115" spans="2:11" s="1" customFormat="1" ht="15" customHeight="1">
      <c r="B115" s="275"/>
      <c r="C115" s="252" t="s">
        <v>42</v>
      </c>
      <c r="D115" s="252"/>
      <c r="E115" s="252"/>
      <c r="F115" s="273" t="s">
        <v>1088</v>
      </c>
      <c r="G115" s="252"/>
      <c r="H115" s="252" t="s">
        <v>1132</v>
      </c>
      <c r="I115" s="252" t="s">
        <v>1123</v>
      </c>
      <c r="J115" s="252"/>
      <c r="K115" s="264"/>
    </row>
    <row r="116" spans="2:11" s="1" customFormat="1" ht="15" customHeight="1">
      <c r="B116" s="275"/>
      <c r="C116" s="252" t="s">
        <v>52</v>
      </c>
      <c r="D116" s="252"/>
      <c r="E116" s="252"/>
      <c r="F116" s="273" t="s">
        <v>1088</v>
      </c>
      <c r="G116" s="252"/>
      <c r="H116" s="252" t="s">
        <v>1133</v>
      </c>
      <c r="I116" s="252" t="s">
        <v>1123</v>
      </c>
      <c r="J116" s="252"/>
      <c r="K116" s="264"/>
    </row>
    <row r="117" spans="2:11" s="1" customFormat="1" ht="15" customHeight="1">
      <c r="B117" s="275"/>
      <c r="C117" s="252" t="s">
        <v>61</v>
      </c>
      <c r="D117" s="252"/>
      <c r="E117" s="252"/>
      <c r="F117" s="273" t="s">
        <v>1088</v>
      </c>
      <c r="G117" s="252"/>
      <c r="H117" s="252" t="s">
        <v>1134</v>
      </c>
      <c r="I117" s="252" t="s">
        <v>1135</v>
      </c>
      <c r="J117" s="252"/>
      <c r="K117" s="264"/>
    </row>
    <row r="118" spans="2:11" s="1" customFormat="1" ht="15" customHeight="1">
      <c r="B118" s="278"/>
      <c r="C118" s="284"/>
      <c r="D118" s="284"/>
      <c r="E118" s="284"/>
      <c r="F118" s="284"/>
      <c r="G118" s="284"/>
      <c r="H118" s="284"/>
      <c r="I118" s="284"/>
      <c r="J118" s="284"/>
      <c r="K118" s="280"/>
    </row>
    <row r="119" spans="2:11" s="1" customFormat="1" ht="18.75" customHeight="1">
      <c r="B119" s="285"/>
      <c r="C119" s="286"/>
      <c r="D119" s="286"/>
      <c r="E119" s="286"/>
      <c r="F119" s="287"/>
      <c r="G119" s="286"/>
      <c r="H119" s="286"/>
      <c r="I119" s="286"/>
      <c r="J119" s="286"/>
      <c r="K119" s="285"/>
    </row>
    <row r="120" spans="2:11" s="1" customFormat="1" ht="18.75" customHeight="1">
      <c r="B120" s="259"/>
      <c r="C120" s="259"/>
      <c r="D120" s="259"/>
      <c r="E120" s="259"/>
      <c r="F120" s="259"/>
      <c r="G120" s="259"/>
      <c r="H120" s="259"/>
      <c r="I120" s="259"/>
      <c r="J120" s="259"/>
      <c r="K120" s="259"/>
    </row>
    <row r="121" spans="2:11" s="1" customFormat="1" ht="7.5" customHeight="1">
      <c r="B121" s="288"/>
      <c r="C121" s="289"/>
      <c r="D121" s="289"/>
      <c r="E121" s="289"/>
      <c r="F121" s="289"/>
      <c r="G121" s="289"/>
      <c r="H121" s="289"/>
      <c r="I121" s="289"/>
      <c r="J121" s="289"/>
      <c r="K121" s="290"/>
    </row>
    <row r="122" spans="2:11" s="1" customFormat="1" ht="45" customHeight="1">
      <c r="B122" s="291"/>
      <c r="C122" s="376" t="s">
        <v>1136</v>
      </c>
      <c r="D122" s="376"/>
      <c r="E122" s="376"/>
      <c r="F122" s="376"/>
      <c r="G122" s="376"/>
      <c r="H122" s="376"/>
      <c r="I122" s="376"/>
      <c r="J122" s="376"/>
      <c r="K122" s="292"/>
    </row>
    <row r="123" spans="2:11" s="1" customFormat="1" ht="17.25" customHeight="1">
      <c r="B123" s="293"/>
      <c r="C123" s="265" t="s">
        <v>1082</v>
      </c>
      <c r="D123" s="265"/>
      <c r="E123" s="265"/>
      <c r="F123" s="265" t="s">
        <v>1083</v>
      </c>
      <c r="G123" s="266"/>
      <c r="H123" s="265" t="s">
        <v>58</v>
      </c>
      <c r="I123" s="265" t="s">
        <v>61</v>
      </c>
      <c r="J123" s="265" t="s">
        <v>1084</v>
      </c>
      <c r="K123" s="294"/>
    </row>
    <row r="124" spans="2:11" s="1" customFormat="1" ht="17.25" customHeight="1">
      <c r="B124" s="293"/>
      <c r="C124" s="267" t="s">
        <v>1085</v>
      </c>
      <c r="D124" s="267"/>
      <c r="E124" s="267"/>
      <c r="F124" s="268" t="s">
        <v>1086</v>
      </c>
      <c r="G124" s="269"/>
      <c r="H124" s="267"/>
      <c r="I124" s="267"/>
      <c r="J124" s="267" t="s">
        <v>1087</v>
      </c>
      <c r="K124" s="294"/>
    </row>
    <row r="125" spans="2:11" s="1" customFormat="1" ht="5.25" customHeight="1">
      <c r="B125" s="295"/>
      <c r="C125" s="270"/>
      <c r="D125" s="270"/>
      <c r="E125" s="270"/>
      <c r="F125" s="270"/>
      <c r="G125" s="296"/>
      <c r="H125" s="270"/>
      <c r="I125" s="270"/>
      <c r="J125" s="270"/>
      <c r="K125" s="297"/>
    </row>
    <row r="126" spans="2:11" s="1" customFormat="1" ht="15" customHeight="1">
      <c r="B126" s="295"/>
      <c r="C126" s="252" t="s">
        <v>1091</v>
      </c>
      <c r="D126" s="272"/>
      <c r="E126" s="272"/>
      <c r="F126" s="273" t="s">
        <v>1088</v>
      </c>
      <c r="G126" s="252"/>
      <c r="H126" s="252" t="s">
        <v>1128</v>
      </c>
      <c r="I126" s="252" t="s">
        <v>1090</v>
      </c>
      <c r="J126" s="252">
        <v>120</v>
      </c>
      <c r="K126" s="298"/>
    </row>
    <row r="127" spans="2:11" s="1" customFormat="1" ht="15" customHeight="1">
      <c r="B127" s="295"/>
      <c r="C127" s="252" t="s">
        <v>1137</v>
      </c>
      <c r="D127" s="252"/>
      <c r="E127" s="252"/>
      <c r="F127" s="273" t="s">
        <v>1088</v>
      </c>
      <c r="G127" s="252"/>
      <c r="H127" s="252" t="s">
        <v>1138</v>
      </c>
      <c r="I127" s="252" t="s">
        <v>1090</v>
      </c>
      <c r="J127" s="252" t="s">
        <v>1139</v>
      </c>
      <c r="K127" s="298"/>
    </row>
    <row r="128" spans="2:11" s="1" customFormat="1" ht="15" customHeight="1">
      <c r="B128" s="295"/>
      <c r="C128" s="252" t="s">
        <v>89</v>
      </c>
      <c r="D128" s="252"/>
      <c r="E128" s="252"/>
      <c r="F128" s="273" t="s">
        <v>1088</v>
      </c>
      <c r="G128" s="252"/>
      <c r="H128" s="252" t="s">
        <v>1140</v>
      </c>
      <c r="I128" s="252" t="s">
        <v>1090</v>
      </c>
      <c r="J128" s="252" t="s">
        <v>1139</v>
      </c>
      <c r="K128" s="298"/>
    </row>
    <row r="129" spans="2:11" s="1" customFormat="1" ht="15" customHeight="1">
      <c r="B129" s="295"/>
      <c r="C129" s="252" t="s">
        <v>1099</v>
      </c>
      <c r="D129" s="252"/>
      <c r="E129" s="252"/>
      <c r="F129" s="273" t="s">
        <v>1094</v>
      </c>
      <c r="G129" s="252"/>
      <c r="H129" s="252" t="s">
        <v>1100</v>
      </c>
      <c r="I129" s="252" t="s">
        <v>1090</v>
      </c>
      <c r="J129" s="252">
        <v>15</v>
      </c>
      <c r="K129" s="298"/>
    </row>
    <row r="130" spans="2:11" s="1" customFormat="1" ht="15" customHeight="1">
      <c r="B130" s="295"/>
      <c r="C130" s="276" t="s">
        <v>1101</v>
      </c>
      <c r="D130" s="276"/>
      <c r="E130" s="276"/>
      <c r="F130" s="277" t="s">
        <v>1094</v>
      </c>
      <c r="G130" s="276"/>
      <c r="H130" s="276" t="s">
        <v>1102</v>
      </c>
      <c r="I130" s="276" t="s">
        <v>1090</v>
      </c>
      <c r="J130" s="276">
        <v>15</v>
      </c>
      <c r="K130" s="298"/>
    </row>
    <row r="131" spans="2:11" s="1" customFormat="1" ht="15" customHeight="1">
      <c r="B131" s="295"/>
      <c r="C131" s="276" t="s">
        <v>1103</v>
      </c>
      <c r="D131" s="276"/>
      <c r="E131" s="276"/>
      <c r="F131" s="277" t="s">
        <v>1094</v>
      </c>
      <c r="G131" s="276"/>
      <c r="H131" s="276" t="s">
        <v>1104</v>
      </c>
      <c r="I131" s="276" t="s">
        <v>1090</v>
      </c>
      <c r="J131" s="276">
        <v>20</v>
      </c>
      <c r="K131" s="298"/>
    </row>
    <row r="132" spans="2:11" s="1" customFormat="1" ht="15" customHeight="1">
      <c r="B132" s="295"/>
      <c r="C132" s="276" t="s">
        <v>1105</v>
      </c>
      <c r="D132" s="276"/>
      <c r="E132" s="276"/>
      <c r="F132" s="277" t="s">
        <v>1094</v>
      </c>
      <c r="G132" s="276"/>
      <c r="H132" s="276" t="s">
        <v>1106</v>
      </c>
      <c r="I132" s="276" t="s">
        <v>1090</v>
      </c>
      <c r="J132" s="276">
        <v>20</v>
      </c>
      <c r="K132" s="298"/>
    </row>
    <row r="133" spans="2:11" s="1" customFormat="1" ht="15" customHeight="1">
      <c r="B133" s="295"/>
      <c r="C133" s="252" t="s">
        <v>1093</v>
      </c>
      <c r="D133" s="252"/>
      <c r="E133" s="252"/>
      <c r="F133" s="273" t="s">
        <v>1094</v>
      </c>
      <c r="G133" s="252"/>
      <c r="H133" s="252" t="s">
        <v>1128</v>
      </c>
      <c r="I133" s="252" t="s">
        <v>1090</v>
      </c>
      <c r="J133" s="252">
        <v>50</v>
      </c>
      <c r="K133" s="298"/>
    </row>
    <row r="134" spans="2:11" s="1" customFormat="1" ht="15" customHeight="1">
      <c r="B134" s="295"/>
      <c r="C134" s="252" t="s">
        <v>1107</v>
      </c>
      <c r="D134" s="252"/>
      <c r="E134" s="252"/>
      <c r="F134" s="273" t="s">
        <v>1094</v>
      </c>
      <c r="G134" s="252"/>
      <c r="H134" s="252" t="s">
        <v>1128</v>
      </c>
      <c r="I134" s="252" t="s">
        <v>1090</v>
      </c>
      <c r="J134" s="252">
        <v>50</v>
      </c>
      <c r="K134" s="298"/>
    </row>
    <row r="135" spans="2:11" s="1" customFormat="1" ht="15" customHeight="1">
      <c r="B135" s="295"/>
      <c r="C135" s="252" t="s">
        <v>1113</v>
      </c>
      <c r="D135" s="252"/>
      <c r="E135" s="252"/>
      <c r="F135" s="273" t="s">
        <v>1094</v>
      </c>
      <c r="G135" s="252"/>
      <c r="H135" s="252" t="s">
        <v>1128</v>
      </c>
      <c r="I135" s="252" t="s">
        <v>1090</v>
      </c>
      <c r="J135" s="252">
        <v>50</v>
      </c>
      <c r="K135" s="298"/>
    </row>
    <row r="136" spans="2:11" s="1" customFormat="1" ht="15" customHeight="1">
      <c r="B136" s="295"/>
      <c r="C136" s="252" t="s">
        <v>1115</v>
      </c>
      <c r="D136" s="252"/>
      <c r="E136" s="252"/>
      <c r="F136" s="273" t="s">
        <v>1094</v>
      </c>
      <c r="G136" s="252"/>
      <c r="H136" s="252" t="s">
        <v>1128</v>
      </c>
      <c r="I136" s="252" t="s">
        <v>1090</v>
      </c>
      <c r="J136" s="252">
        <v>50</v>
      </c>
      <c r="K136" s="298"/>
    </row>
    <row r="137" spans="2:11" s="1" customFormat="1" ht="15" customHeight="1">
      <c r="B137" s="295"/>
      <c r="C137" s="252" t="s">
        <v>1116</v>
      </c>
      <c r="D137" s="252"/>
      <c r="E137" s="252"/>
      <c r="F137" s="273" t="s">
        <v>1094</v>
      </c>
      <c r="G137" s="252"/>
      <c r="H137" s="252" t="s">
        <v>1141</v>
      </c>
      <c r="I137" s="252" t="s">
        <v>1090</v>
      </c>
      <c r="J137" s="252">
        <v>255</v>
      </c>
      <c r="K137" s="298"/>
    </row>
    <row r="138" spans="2:11" s="1" customFormat="1" ht="15" customHeight="1">
      <c r="B138" s="295"/>
      <c r="C138" s="252" t="s">
        <v>1118</v>
      </c>
      <c r="D138" s="252"/>
      <c r="E138" s="252"/>
      <c r="F138" s="273" t="s">
        <v>1088</v>
      </c>
      <c r="G138" s="252"/>
      <c r="H138" s="252" t="s">
        <v>1142</v>
      </c>
      <c r="I138" s="252" t="s">
        <v>1120</v>
      </c>
      <c r="J138" s="252"/>
      <c r="K138" s="298"/>
    </row>
    <row r="139" spans="2:11" s="1" customFormat="1" ht="15" customHeight="1">
      <c r="B139" s="295"/>
      <c r="C139" s="252" t="s">
        <v>1121</v>
      </c>
      <c r="D139" s="252"/>
      <c r="E139" s="252"/>
      <c r="F139" s="273" t="s">
        <v>1088</v>
      </c>
      <c r="G139" s="252"/>
      <c r="H139" s="252" t="s">
        <v>1143</v>
      </c>
      <c r="I139" s="252" t="s">
        <v>1123</v>
      </c>
      <c r="J139" s="252"/>
      <c r="K139" s="298"/>
    </row>
    <row r="140" spans="2:11" s="1" customFormat="1" ht="15" customHeight="1">
      <c r="B140" s="295"/>
      <c r="C140" s="252" t="s">
        <v>1124</v>
      </c>
      <c r="D140" s="252"/>
      <c r="E140" s="252"/>
      <c r="F140" s="273" t="s">
        <v>1088</v>
      </c>
      <c r="G140" s="252"/>
      <c r="H140" s="252" t="s">
        <v>1124</v>
      </c>
      <c r="I140" s="252" t="s">
        <v>1123</v>
      </c>
      <c r="J140" s="252"/>
      <c r="K140" s="298"/>
    </row>
    <row r="141" spans="2:11" s="1" customFormat="1" ht="15" customHeight="1">
      <c r="B141" s="295"/>
      <c r="C141" s="252" t="s">
        <v>42</v>
      </c>
      <c r="D141" s="252"/>
      <c r="E141" s="252"/>
      <c r="F141" s="273" t="s">
        <v>1088</v>
      </c>
      <c r="G141" s="252"/>
      <c r="H141" s="252" t="s">
        <v>1144</v>
      </c>
      <c r="I141" s="252" t="s">
        <v>1123</v>
      </c>
      <c r="J141" s="252"/>
      <c r="K141" s="298"/>
    </row>
    <row r="142" spans="2:11" s="1" customFormat="1" ht="15" customHeight="1">
      <c r="B142" s="295"/>
      <c r="C142" s="252" t="s">
        <v>1145</v>
      </c>
      <c r="D142" s="252"/>
      <c r="E142" s="252"/>
      <c r="F142" s="273" t="s">
        <v>1088</v>
      </c>
      <c r="G142" s="252"/>
      <c r="H142" s="252" t="s">
        <v>1146</v>
      </c>
      <c r="I142" s="252" t="s">
        <v>1123</v>
      </c>
      <c r="J142" s="252"/>
      <c r="K142" s="298"/>
    </row>
    <row r="143" spans="2:11" s="1" customFormat="1" ht="15" customHeight="1">
      <c r="B143" s="299"/>
      <c r="C143" s="300"/>
      <c r="D143" s="300"/>
      <c r="E143" s="300"/>
      <c r="F143" s="300"/>
      <c r="G143" s="300"/>
      <c r="H143" s="300"/>
      <c r="I143" s="300"/>
      <c r="J143" s="300"/>
      <c r="K143" s="301"/>
    </row>
    <row r="144" spans="2:11" s="1" customFormat="1" ht="18.75" customHeight="1">
      <c r="B144" s="286"/>
      <c r="C144" s="286"/>
      <c r="D144" s="286"/>
      <c r="E144" s="286"/>
      <c r="F144" s="287"/>
      <c r="G144" s="286"/>
      <c r="H144" s="286"/>
      <c r="I144" s="286"/>
      <c r="J144" s="286"/>
      <c r="K144" s="286"/>
    </row>
    <row r="145" spans="2:11" s="1" customFormat="1" ht="18.75" customHeight="1">
      <c r="B145" s="259"/>
      <c r="C145" s="259"/>
      <c r="D145" s="259"/>
      <c r="E145" s="259"/>
      <c r="F145" s="259"/>
      <c r="G145" s="259"/>
      <c r="H145" s="259"/>
      <c r="I145" s="259"/>
      <c r="J145" s="259"/>
      <c r="K145" s="259"/>
    </row>
    <row r="146" spans="2:11" s="1" customFormat="1" ht="7.5" customHeight="1">
      <c r="B146" s="260"/>
      <c r="C146" s="261"/>
      <c r="D146" s="261"/>
      <c r="E146" s="261"/>
      <c r="F146" s="261"/>
      <c r="G146" s="261"/>
      <c r="H146" s="261"/>
      <c r="I146" s="261"/>
      <c r="J146" s="261"/>
      <c r="K146" s="262"/>
    </row>
    <row r="147" spans="2:11" s="1" customFormat="1" ht="45" customHeight="1">
      <c r="B147" s="263"/>
      <c r="C147" s="375" t="s">
        <v>1147</v>
      </c>
      <c r="D147" s="375"/>
      <c r="E147" s="375"/>
      <c r="F147" s="375"/>
      <c r="G147" s="375"/>
      <c r="H147" s="375"/>
      <c r="I147" s="375"/>
      <c r="J147" s="375"/>
      <c r="K147" s="264"/>
    </row>
    <row r="148" spans="2:11" s="1" customFormat="1" ht="17.25" customHeight="1">
      <c r="B148" s="263"/>
      <c r="C148" s="265" t="s">
        <v>1082</v>
      </c>
      <c r="D148" s="265"/>
      <c r="E148" s="265"/>
      <c r="F148" s="265" t="s">
        <v>1083</v>
      </c>
      <c r="G148" s="266"/>
      <c r="H148" s="265" t="s">
        <v>58</v>
      </c>
      <c r="I148" s="265" t="s">
        <v>61</v>
      </c>
      <c r="J148" s="265" t="s">
        <v>1084</v>
      </c>
      <c r="K148" s="264"/>
    </row>
    <row r="149" spans="2:11" s="1" customFormat="1" ht="17.25" customHeight="1">
      <c r="B149" s="263"/>
      <c r="C149" s="267" t="s">
        <v>1085</v>
      </c>
      <c r="D149" s="267"/>
      <c r="E149" s="267"/>
      <c r="F149" s="268" t="s">
        <v>1086</v>
      </c>
      <c r="G149" s="269"/>
      <c r="H149" s="267"/>
      <c r="I149" s="267"/>
      <c r="J149" s="267" t="s">
        <v>1087</v>
      </c>
      <c r="K149" s="264"/>
    </row>
    <row r="150" spans="2:11" s="1" customFormat="1" ht="5.25" customHeight="1">
      <c r="B150" s="275"/>
      <c r="C150" s="270"/>
      <c r="D150" s="270"/>
      <c r="E150" s="270"/>
      <c r="F150" s="270"/>
      <c r="G150" s="271"/>
      <c r="H150" s="270"/>
      <c r="I150" s="270"/>
      <c r="J150" s="270"/>
      <c r="K150" s="298"/>
    </row>
    <row r="151" spans="2:11" s="1" customFormat="1" ht="15" customHeight="1">
      <c r="B151" s="275"/>
      <c r="C151" s="302" t="s">
        <v>1091</v>
      </c>
      <c r="D151" s="252"/>
      <c r="E151" s="252"/>
      <c r="F151" s="303" t="s">
        <v>1088</v>
      </c>
      <c r="G151" s="252"/>
      <c r="H151" s="302" t="s">
        <v>1128</v>
      </c>
      <c r="I151" s="302" t="s">
        <v>1090</v>
      </c>
      <c r="J151" s="302">
        <v>120</v>
      </c>
      <c r="K151" s="298"/>
    </row>
    <row r="152" spans="2:11" s="1" customFormat="1" ht="15" customHeight="1">
      <c r="B152" s="275"/>
      <c r="C152" s="302" t="s">
        <v>1137</v>
      </c>
      <c r="D152" s="252"/>
      <c r="E152" s="252"/>
      <c r="F152" s="303" t="s">
        <v>1088</v>
      </c>
      <c r="G152" s="252"/>
      <c r="H152" s="302" t="s">
        <v>1148</v>
      </c>
      <c r="I152" s="302" t="s">
        <v>1090</v>
      </c>
      <c r="J152" s="302" t="s">
        <v>1139</v>
      </c>
      <c r="K152" s="298"/>
    </row>
    <row r="153" spans="2:11" s="1" customFormat="1" ht="15" customHeight="1">
      <c r="B153" s="275"/>
      <c r="C153" s="302" t="s">
        <v>89</v>
      </c>
      <c r="D153" s="252"/>
      <c r="E153" s="252"/>
      <c r="F153" s="303" t="s">
        <v>1088</v>
      </c>
      <c r="G153" s="252"/>
      <c r="H153" s="302" t="s">
        <v>1149</v>
      </c>
      <c r="I153" s="302" t="s">
        <v>1090</v>
      </c>
      <c r="J153" s="302" t="s">
        <v>1139</v>
      </c>
      <c r="K153" s="298"/>
    </row>
    <row r="154" spans="2:11" s="1" customFormat="1" ht="15" customHeight="1">
      <c r="B154" s="275"/>
      <c r="C154" s="302" t="s">
        <v>1093</v>
      </c>
      <c r="D154" s="252"/>
      <c r="E154" s="252"/>
      <c r="F154" s="303" t="s">
        <v>1094</v>
      </c>
      <c r="G154" s="252"/>
      <c r="H154" s="302" t="s">
        <v>1128</v>
      </c>
      <c r="I154" s="302" t="s">
        <v>1090</v>
      </c>
      <c r="J154" s="302">
        <v>50</v>
      </c>
      <c r="K154" s="298"/>
    </row>
    <row r="155" spans="2:11" s="1" customFormat="1" ht="15" customHeight="1">
      <c r="B155" s="275"/>
      <c r="C155" s="302" t="s">
        <v>1096</v>
      </c>
      <c r="D155" s="252"/>
      <c r="E155" s="252"/>
      <c r="F155" s="303" t="s">
        <v>1088</v>
      </c>
      <c r="G155" s="252"/>
      <c r="H155" s="302" t="s">
        <v>1128</v>
      </c>
      <c r="I155" s="302" t="s">
        <v>1098</v>
      </c>
      <c r="J155" s="302"/>
      <c r="K155" s="298"/>
    </row>
    <row r="156" spans="2:11" s="1" customFormat="1" ht="15" customHeight="1">
      <c r="B156" s="275"/>
      <c r="C156" s="302" t="s">
        <v>1107</v>
      </c>
      <c r="D156" s="252"/>
      <c r="E156" s="252"/>
      <c r="F156" s="303" t="s">
        <v>1094</v>
      </c>
      <c r="G156" s="252"/>
      <c r="H156" s="302" t="s">
        <v>1128</v>
      </c>
      <c r="I156" s="302" t="s">
        <v>1090</v>
      </c>
      <c r="J156" s="302">
        <v>50</v>
      </c>
      <c r="K156" s="298"/>
    </row>
    <row r="157" spans="2:11" s="1" customFormat="1" ht="15" customHeight="1">
      <c r="B157" s="275"/>
      <c r="C157" s="302" t="s">
        <v>1115</v>
      </c>
      <c r="D157" s="252"/>
      <c r="E157" s="252"/>
      <c r="F157" s="303" t="s">
        <v>1094</v>
      </c>
      <c r="G157" s="252"/>
      <c r="H157" s="302" t="s">
        <v>1128</v>
      </c>
      <c r="I157" s="302" t="s">
        <v>1090</v>
      </c>
      <c r="J157" s="302">
        <v>50</v>
      </c>
      <c r="K157" s="298"/>
    </row>
    <row r="158" spans="2:11" s="1" customFormat="1" ht="15" customHeight="1">
      <c r="B158" s="275"/>
      <c r="C158" s="302" t="s">
        <v>1113</v>
      </c>
      <c r="D158" s="252"/>
      <c r="E158" s="252"/>
      <c r="F158" s="303" t="s">
        <v>1094</v>
      </c>
      <c r="G158" s="252"/>
      <c r="H158" s="302" t="s">
        <v>1128</v>
      </c>
      <c r="I158" s="302" t="s">
        <v>1090</v>
      </c>
      <c r="J158" s="302">
        <v>50</v>
      </c>
      <c r="K158" s="298"/>
    </row>
    <row r="159" spans="2:11" s="1" customFormat="1" ht="15" customHeight="1">
      <c r="B159" s="275"/>
      <c r="C159" s="302" t="s">
        <v>138</v>
      </c>
      <c r="D159" s="252"/>
      <c r="E159" s="252"/>
      <c r="F159" s="303" t="s">
        <v>1088</v>
      </c>
      <c r="G159" s="252"/>
      <c r="H159" s="302" t="s">
        <v>1150</v>
      </c>
      <c r="I159" s="302" t="s">
        <v>1090</v>
      </c>
      <c r="J159" s="302" t="s">
        <v>1151</v>
      </c>
      <c r="K159" s="298"/>
    </row>
    <row r="160" spans="2:11" s="1" customFormat="1" ht="15" customHeight="1">
      <c r="B160" s="275"/>
      <c r="C160" s="302" t="s">
        <v>1152</v>
      </c>
      <c r="D160" s="252"/>
      <c r="E160" s="252"/>
      <c r="F160" s="303" t="s">
        <v>1088</v>
      </c>
      <c r="G160" s="252"/>
      <c r="H160" s="302" t="s">
        <v>1153</v>
      </c>
      <c r="I160" s="302" t="s">
        <v>1123</v>
      </c>
      <c r="J160" s="302"/>
      <c r="K160" s="298"/>
    </row>
    <row r="161" spans="2:11" s="1" customFormat="1" ht="15" customHeight="1">
      <c r="B161" s="304"/>
      <c r="C161" s="284"/>
      <c r="D161" s="284"/>
      <c r="E161" s="284"/>
      <c r="F161" s="284"/>
      <c r="G161" s="284"/>
      <c r="H161" s="284"/>
      <c r="I161" s="284"/>
      <c r="J161" s="284"/>
      <c r="K161" s="305"/>
    </row>
    <row r="162" spans="2:11" s="1" customFormat="1" ht="18.75" customHeight="1">
      <c r="B162" s="286"/>
      <c r="C162" s="296"/>
      <c r="D162" s="296"/>
      <c r="E162" s="296"/>
      <c r="F162" s="306"/>
      <c r="G162" s="296"/>
      <c r="H162" s="296"/>
      <c r="I162" s="296"/>
      <c r="J162" s="296"/>
      <c r="K162" s="286"/>
    </row>
    <row r="163" spans="2:11" s="1" customFormat="1" ht="18.75" customHeight="1">
      <c r="B163" s="259"/>
      <c r="C163" s="259"/>
      <c r="D163" s="259"/>
      <c r="E163" s="259"/>
      <c r="F163" s="259"/>
      <c r="G163" s="259"/>
      <c r="H163" s="259"/>
      <c r="I163" s="259"/>
      <c r="J163" s="259"/>
      <c r="K163" s="259"/>
    </row>
    <row r="164" spans="2:11" s="1" customFormat="1" ht="7.5" customHeight="1">
      <c r="B164" s="241"/>
      <c r="C164" s="242"/>
      <c r="D164" s="242"/>
      <c r="E164" s="242"/>
      <c r="F164" s="242"/>
      <c r="G164" s="242"/>
      <c r="H164" s="242"/>
      <c r="I164" s="242"/>
      <c r="J164" s="242"/>
      <c r="K164" s="243"/>
    </row>
    <row r="165" spans="2:11" s="1" customFormat="1" ht="45" customHeight="1">
      <c r="B165" s="244"/>
      <c r="C165" s="376" t="s">
        <v>1154</v>
      </c>
      <c r="D165" s="376"/>
      <c r="E165" s="376"/>
      <c r="F165" s="376"/>
      <c r="G165" s="376"/>
      <c r="H165" s="376"/>
      <c r="I165" s="376"/>
      <c r="J165" s="376"/>
      <c r="K165" s="245"/>
    </row>
    <row r="166" spans="2:11" s="1" customFormat="1" ht="17.25" customHeight="1">
      <c r="B166" s="244"/>
      <c r="C166" s="265" t="s">
        <v>1082</v>
      </c>
      <c r="D166" s="265"/>
      <c r="E166" s="265"/>
      <c r="F166" s="265" t="s">
        <v>1083</v>
      </c>
      <c r="G166" s="307"/>
      <c r="H166" s="308" t="s">
        <v>58</v>
      </c>
      <c r="I166" s="308" t="s">
        <v>61</v>
      </c>
      <c r="J166" s="265" t="s">
        <v>1084</v>
      </c>
      <c r="K166" s="245"/>
    </row>
    <row r="167" spans="2:11" s="1" customFormat="1" ht="17.25" customHeight="1">
      <c r="B167" s="246"/>
      <c r="C167" s="267" t="s">
        <v>1085</v>
      </c>
      <c r="D167" s="267"/>
      <c r="E167" s="267"/>
      <c r="F167" s="268" t="s">
        <v>1086</v>
      </c>
      <c r="G167" s="309"/>
      <c r="H167" s="310"/>
      <c r="I167" s="310"/>
      <c r="J167" s="267" t="s">
        <v>1087</v>
      </c>
      <c r="K167" s="247"/>
    </row>
    <row r="168" spans="2:11" s="1" customFormat="1" ht="5.25" customHeight="1">
      <c r="B168" s="275"/>
      <c r="C168" s="270"/>
      <c r="D168" s="270"/>
      <c r="E168" s="270"/>
      <c r="F168" s="270"/>
      <c r="G168" s="271"/>
      <c r="H168" s="270"/>
      <c r="I168" s="270"/>
      <c r="J168" s="270"/>
      <c r="K168" s="298"/>
    </row>
    <row r="169" spans="2:11" s="1" customFormat="1" ht="15" customHeight="1">
      <c r="B169" s="275"/>
      <c r="C169" s="252" t="s">
        <v>1091</v>
      </c>
      <c r="D169" s="252"/>
      <c r="E169" s="252"/>
      <c r="F169" s="273" t="s">
        <v>1088</v>
      </c>
      <c r="G169" s="252"/>
      <c r="H169" s="252" t="s">
        <v>1128</v>
      </c>
      <c r="I169" s="252" t="s">
        <v>1090</v>
      </c>
      <c r="J169" s="252">
        <v>120</v>
      </c>
      <c r="K169" s="298"/>
    </row>
    <row r="170" spans="2:11" s="1" customFormat="1" ht="15" customHeight="1">
      <c r="B170" s="275"/>
      <c r="C170" s="252" t="s">
        <v>1137</v>
      </c>
      <c r="D170" s="252"/>
      <c r="E170" s="252"/>
      <c r="F170" s="273" t="s">
        <v>1088</v>
      </c>
      <c r="G170" s="252"/>
      <c r="H170" s="252" t="s">
        <v>1138</v>
      </c>
      <c r="I170" s="252" t="s">
        <v>1090</v>
      </c>
      <c r="J170" s="252" t="s">
        <v>1139</v>
      </c>
      <c r="K170" s="298"/>
    </row>
    <row r="171" spans="2:11" s="1" customFormat="1" ht="15" customHeight="1">
      <c r="B171" s="275"/>
      <c r="C171" s="252" t="s">
        <v>89</v>
      </c>
      <c r="D171" s="252"/>
      <c r="E171" s="252"/>
      <c r="F171" s="273" t="s">
        <v>1088</v>
      </c>
      <c r="G171" s="252"/>
      <c r="H171" s="252" t="s">
        <v>1155</v>
      </c>
      <c r="I171" s="252" t="s">
        <v>1090</v>
      </c>
      <c r="J171" s="252" t="s">
        <v>1139</v>
      </c>
      <c r="K171" s="298"/>
    </row>
    <row r="172" spans="2:11" s="1" customFormat="1" ht="15" customHeight="1">
      <c r="B172" s="275"/>
      <c r="C172" s="252" t="s">
        <v>1093</v>
      </c>
      <c r="D172" s="252"/>
      <c r="E172" s="252"/>
      <c r="F172" s="273" t="s">
        <v>1094</v>
      </c>
      <c r="G172" s="252"/>
      <c r="H172" s="252" t="s">
        <v>1155</v>
      </c>
      <c r="I172" s="252" t="s">
        <v>1090</v>
      </c>
      <c r="J172" s="252">
        <v>50</v>
      </c>
      <c r="K172" s="298"/>
    </row>
    <row r="173" spans="2:11" s="1" customFormat="1" ht="15" customHeight="1">
      <c r="B173" s="275"/>
      <c r="C173" s="252" t="s">
        <v>1096</v>
      </c>
      <c r="D173" s="252"/>
      <c r="E173" s="252"/>
      <c r="F173" s="273" t="s">
        <v>1088</v>
      </c>
      <c r="G173" s="252"/>
      <c r="H173" s="252" t="s">
        <v>1155</v>
      </c>
      <c r="I173" s="252" t="s">
        <v>1098</v>
      </c>
      <c r="J173" s="252"/>
      <c r="K173" s="298"/>
    </row>
    <row r="174" spans="2:11" s="1" customFormat="1" ht="15" customHeight="1">
      <c r="B174" s="275"/>
      <c r="C174" s="252" t="s">
        <v>1107</v>
      </c>
      <c r="D174" s="252"/>
      <c r="E174" s="252"/>
      <c r="F174" s="273" t="s">
        <v>1094</v>
      </c>
      <c r="G174" s="252"/>
      <c r="H174" s="252" t="s">
        <v>1155</v>
      </c>
      <c r="I174" s="252" t="s">
        <v>1090</v>
      </c>
      <c r="J174" s="252">
        <v>50</v>
      </c>
      <c r="K174" s="298"/>
    </row>
    <row r="175" spans="2:11" s="1" customFormat="1" ht="15" customHeight="1">
      <c r="B175" s="275"/>
      <c r="C175" s="252" t="s">
        <v>1115</v>
      </c>
      <c r="D175" s="252"/>
      <c r="E175" s="252"/>
      <c r="F175" s="273" t="s">
        <v>1094</v>
      </c>
      <c r="G175" s="252"/>
      <c r="H175" s="252" t="s">
        <v>1155</v>
      </c>
      <c r="I175" s="252" t="s">
        <v>1090</v>
      </c>
      <c r="J175" s="252">
        <v>50</v>
      </c>
      <c r="K175" s="298"/>
    </row>
    <row r="176" spans="2:11" s="1" customFormat="1" ht="15" customHeight="1">
      <c r="B176" s="275"/>
      <c r="C176" s="252" t="s">
        <v>1113</v>
      </c>
      <c r="D176" s="252"/>
      <c r="E176" s="252"/>
      <c r="F176" s="273" t="s">
        <v>1094</v>
      </c>
      <c r="G176" s="252"/>
      <c r="H176" s="252" t="s">
        <v>1155</v>
      </c>
      <c r="I176" s="252" t="s">
        <v>1090</v>
      </c>
      <c r="J176" s="252">
        <v>50</v>
      </c>
      <c r="K176" s="298"/>
    </row>
    <row r="177" spans="2:11" s="1" customFormat="1" ht="15" customHeight="1">
      <c r="B177" s="275"/>
      <c r="C177" s="252" t="s">
        <v>145</v>
      </c>
      <c r="D177" s="252"/>
      <c r="E177" s="252"/>
      <c r="F177" s="273" t="s">
        <v>1088</v>
      </c>
      <c r="G177" s="252"/>
      <c r="H177" s="252" t="s">
        <v>1156</v>
      </c>
      <c r="I177" s="252" t="s">
        <v>1157</v>
      </c>
      <c r="J177" s="252"/>
      <c r="K177" s="298"/>
    </row>
    <row r="178" spans="2:11" s="1" customFormat="1" ht="15" customHeight="1">
      <c r="B178" s="275"/>
      <c r="C178" s="252" t="s">
        <v>61</v>
      </c>
      <c r="D178" s="252"/>
      <c r="E178" s="252"/>
      <c r="F178" s="273" t="s">
        <v>1088</v>
      </c>
      <c r="G178" s="252"/>
      <c r="H178" s="252" t="s">
        <v>1158</v>
      </c>
      <c r="I178" s="252" t="s">
        <v>1159</v>
      </c>
      <c r="J178" s="252">
        <v>1</v>
      </c>
      <c r="K178" s="298"/>
    </row>
    <row r="179" spans="2:11" s="1" customFormat="1" ht="15" customHeight="1">
      <c r="B179" s="275"/>
      <c r="C179" s="252" t="s">
        <v>57</v>
      </c>
      <c r="D179" s="252"/>
      <c r="E179" s="252"/>
      <c r="F179" s="273" t="s">
        <v>1088</v>
      </c>
      <c r="G179" s="252"/>
      <c r="H179" s="252" t="s">
        <v>1160</v>
      </c>
      <c r="I179" s="252" t="s">
        <v>1090</v>
      </c>
      <c r="J179" s="252">
        <v>20</v>
      </c>
      <c r="K179" s="298"/>
    </row>
    <row r="180" spans="2:11" s="1" customFormat="1" ht="15" customHeight="1">
      <c r="B180" s="275"/>
      <c r="C180" s="252" t="s">
        <v>58</v>
      </c>
      <c r="D180" s="252"/>
      <c r="E180" s="252"/>
      <c r="F180" s="273" t="s">
        <v>1088</v>
      </c>
      <c r="G180" s="252"/>
      <c r="H180" s="252" t="s">
        <v>1161</v>
      </c>
      <c r="I180" s="252" t="s">
        <v>1090</v>
      </c>
      <c r="J180" s="252">
        <v>255</v>
      </c>
      <c r="K180" s="298"/>
    </row>
    <row r="181" spans="2:11" s="1" customFormat="1" ht="15" customHeight="1">
      <c r="B181" s="275"/>
      <c r="C181" s="252" t="s">
        <v>146</v>
      </c>
      <c r="D181" s="252"/>
      <c r="E181" s="252"/>
      <c r="F181" s="273" t="s">
        <v>1088</v>
      </c>
      <c r="G181" s="252"/>
      <c r="H181" s="252" t="s">
        <v>1052</v>
      </c>
      <c r="I181" s="252" t="s">
        <v>1090</v>
      </c>
      <c r="J181" s="252">
        <v>10</v>
      </c>
      <c r="K181" s="298"/>
    </row>
    <row r="182" spans="2:11" s="1" customFormat="1" ht="15" customHeight="1">
      <c r="B182" s="275"/>
      <c r="C182" s="252" t="s">
        <v>147</v>
      </c>
      <c r="D182" s="252"/>
      <c r="E182" s="252"/>
      <c r="F182" s="273" t="s">
        <v>1088</v>
      </c>
      <c r="G182" s="252"/>
      <c r="H182" s="252" t="s">
        <v>1162</v>
      </c>
      <c r="I182" s="252" t="s">
        <v>1123</v>
      </c>
      <c r="J182" s="252"/>
      <c r="K182" s="298"/>
    </row>
    <row r="183" spans="2:11" s="1" customFormat="1" ht="15" customHeight="1">
      <c r="B183" s="275"/>
      <c r="C183" s="252" t="s">
        <v>1163</v>
      </c>
      <c r="D183" s="252"/>
      <c r="E183" s="252"/>
      <c r="F183" s="273" t="s">
        <v>1088</v>
      </c>
      <c r="G183" s="252"/>
      <c r="H183" s="252" t="s">
        <v>1164</v>
      </c>
      <c r="I183" s="252" t="s">
        <v>1123</v>
      </c>
      <c r="J183" s="252"/>
      <c r="K183" s="298"/>
    </row>
    <row r="184" spans="2:11" s="1" customFormat="1" ht="15" customHeight="1">
      <c r="B184" s="275"/>
      <c r="C184" s="252" t="s">
        <v>1152</v>
      </c>
      <c r="D184" s="252"/>
      <c r="E184" s="252"/>
      <c r="F184" s="273" t="s">
        <v>1088</v>
      </c>
      <c r="G184" s="252"/>
      <c r="H184" s="252" t="s">
        <v>1165</v>
      </c>
      <c r="I184" s="252" t="s">
        <v>1123</v>
      </c>
      <c r="J184" s="252"/>
      <c r="K184" s="298"/>
    </row>
    <row r="185" spans="2:11" s="1" customFormat="1" ht="15" customHeight="1">
      <c r="B185" s="275"/>
      <c r="C185" s="252" t="s">
        <v>149</v>
      </c>
      <c r="D185" s="252"/>
      <c r="E185" s="252"/>
      <c r="F185" s="273" t="s">
        <v>1094</v>
      </c>
      <c r="G185" s="252"/>
      <c r="H185" s="252" t="s">
        <v>1166</v>
      </c>
      <c r="I185" s="252" t="s">
        <v>1090</v>
      </c>
      <c r="J185" s="252">
        <v>50</v>
      </c>
      <c r="K185" s="298"/>
    </row>
    <row r="186" spans="2:11" s="1" customFormat="1" ht="15" customHeight="1">
      <c r="B186" s="275"/>
      <c r="C186" s="252" t="s">
        <v>1167</v>
      </c>
      <c r="D186" s="252"/>
      <c r="E186" s="252"/>
      <c r="F186" s="273" t="s">
        <v>1094</v>
      </c>
      <c r="G186" s="252"/>
      <c r="H186" s="252" t="s">
        <v>1168</v>
      </c>
      <c r="I186" s="252" t="s">
        <v>1169</v>
      </c>
      <c r="J186" s="252"/>
      <c r="K186" s="298"/>
    </row>
    <row r="187" spans="2:11" s="1" customFormat="1" ht="15" customHeight="1">
      <c r="B187" s="275"/>
      <c r="C187" s="252" t="s">
        <v>1170</v>
      </c>
      <c r="D187" s="252"/>
      <c r="E187" s="252"/>
      <c r="F187" s="273" t="s">
        <v>1094</v>
      </c>
      <c r="G187" s="252"/>
      <c r="H187" s="252" t="s">
        <v>1171</v>
      </c>
      <c r="I187" s="252" t="s">
        <v>1169</v>
      </c>
      <c r="J187" s="252"/>
      <c r="K187" s="298"/>
    </row>
    <row r="188" spans="2:11" s="1" customFormat="1" ht="15" customHeight="1">
      <c r="B188" s="275"/>
      <c r="C188" s="252" t="s">
        <v>1172</v>
      </c>
      <c r="D188" s="252"/>
      <c r="E188" s="252"/>
      <c r="F188" s="273" t="s">
        <v>1094</v>
      </c>
      <c r="G188" s="252"/>
      <c r="H188" s="252" t="s">
        <v>1173</v>
      </c>
      <c r="I188" s="252" t="s">
        <v>1169</v>
      </c>
      <c r="J188" s="252"/>
      <c r="K188" s="298"/>
    </row>
    <row r="189" spans="2:11" s="1" customFormat="1" ht="15" customHeight="1">
      <c r="B189" s="275"/>
      <c r="C189" s="311" t="s">
        <v>1174</v>
      </c>
      <c r="D189" s="252"/>
      <c r="E189" s="252"/>
      <c r="F189" s="273" t="s">
        <v>1094</v>
      </c>
      <c r="G189" s="252"/>
      <c r="H189" s="252" t="s">
        <v>1175</v>
      </c>
      <c r="I189" s="252" t="s">
        <v>1176</v>
      </c>
      <c r="J189" s="312" t="s">
        <v>1177</v>
      </c>
      <c r="K189" s="298"/>
    </row>
    <row r="190" spans="2:11" s="1" customFormat="1" ht="15" customHeight="1">
      <c r="B190" s="275"/>
      <c r="C190" s="311" t="s">
        <v>46</v>
      </c>
      <c r="D190" s="252"/>
      <c r="E190" s="252"/>
      <c r="F190" s="273" t="s">
        <v>1088</v>
      </c>
      <c r="G190" s="252"/>
      <c r="H190" s="249" t="s">
        <v>1178</v>
      </c>
      <c r="I190" s="252" t="s">
        <v>1179</v>
      </c>
      <c r="J190" s="252"/>
      <c r="K190" s="298"/>
    </row>
    <row r="191" spans="2:11" s="1" customFormat="1" ht="15" customHeight="1">
      <c r="B191" s="275"/>
      <c r="C191" s="311" t="s">
        <v>1180</v>
      </c>
      <c r="D191" s="252"/>
      <c r="E191" s="252"/>
      <c r="F191" s="273" t="s">
        <v>1088</v>
      </c>
      <c r="G191" s="252"/>
      <c r="H191" s="252" t="s">
        <v>1181</v>
      </c>
      <c r="I191" s="252" t="s">
        <v>1123</v>
      </c>
      <c r="J191" s="252"/>
      <c r="K191" s="298"/>
    </row>
    <row r="192" spans="2:11" s="1" customFormat="1" ht="15" customHeight="1">
      <c r="B192" s="275"/>
      <c r="C192" s="311" t="s">
        <v>1182</v>
      </c>
      <c r="D192" s="252"/>
      <c r="E192" s="252"/>
      <c r="F192" s="273" t="s">
        <v>1088</v>
      </c>
      <c r="G192" s="252"/>
      <c r="H192" s="252" t="s">
        <v>1183</v>
      </c>
      <c r="I192" s="252" t="s">
        <v>1123</v>
      </c>
      <c r="J192" s="252"/>
      <c r="K192" s="298"/>
    </row>
    <row r="193" spans="2:11" s="1" customFormat="1" ht="15" customHeight="1">
      <c r="B193" s="275"/>
      <c r="C193" s="311" t="s">
        <v>1184</v>
      </c>
      <c r="D193" s="252"/>
      <c r="E193" s="252"/>
      <c r="F193" s="273" t="s">
        <v>1094</v>
      </c>
      <c r="G193" s="252"/>
      <c r="H193" s="252" t="s">
        <v>1185</v>
      </c>
      <c r="I193" s="252" t="s">
        <v>1123</v>
      </c>
      <c r="J193" s="252"/>
      <c r="K193" s="298"/>
    </row>
    <row r="194" spans="2:11" s="1" customFormat="1" ht="15" customHeight="1">
      <c r="B194" s="304"/>
      <c r="C194" s="313"/>
      <c r="D194" s="284"/>
      <c r="E194" s="284"/>
      <c r="F194" s="284"/>
      <c r="G194" s="284"/>
      <c r="H194" s="284"/>
      <c r="I194" s="284"/>
      <c r="J194" s="284"/>
      <c r="K194" s="305"/>
    </row>
    <row r="195" spans="2:11" s="1" customFormat="1" ht="18.75" customHeight="1">
      <c r="B195" s="286"/>
      <c r="C195" s="296"/>
      <c r="D195" s="296"/>
      <c r="E195" s="296"/>
      <c r="F195" s="306"/>
      <c r="G195" s="296"/>
      <c r="H195" s="296"/>
      <c r="I195" s="296"/>
      <c r="J195" s="296"/>
      <c r="K195" s="286"/>
    </row>
    <row r="196" spans="2:11" s="1" customFormat="1" ht="18.75" customHeight="1">
      <c r="B196" s="286"/>
      <c r="C196" s="296"/>
      <c r="D196" s="296"/>
      <c r="E196" s="296"/>
      <c r="F196" s="306"/>
      <c r="G196" s="296"/>
      <c r="H196" s="296"/>
      <c r="I196" s="296"/>
      <c r="J196" s="296"/>
      <c r="K196" s="286"/>
    </row>
    <row r="197" spans="2:11" s="1" customFormat="1" ht="18.75" customHeight="1">
      <c r="B197" s="259"/>
      <c r="C197" s="259"/>
      <c r="D197" s="259"/>
      <c r="E197" s="259"/>
      <c r="F197" s="259"/>
      <c r="G197" s="259"/>
      <c r="H197" s="259"/>
      <c r="I197" s="259"/>
      <c r="J197" s="259"/>
      <c r="K197" s="259"/>
    </row>
    <row r="198" spans="2:11" s="1" customFormat="1" ht="13.5">
      <c r="B198" s="241"/>
      <c r="C198" s="242"/>
      <c r="D198" s="242"/>
      <c r="E198" s="242"/>
      <c r="F198" s="242"/>
      <c r="G198" s="242"/>
      <c r="H198" s="242"/>
      <c r="I198" s="242"/>
      <c r="J198" s="242"/>
      <c r="K198" s="243"/>
    </row>
    <row r="199" spans="2:11" s="1" customFormat="1" ht="21">
      <c r="B199" s="244"/>
      <c r="C199" s="376" t="s">
        <v>1186</v>
      </c>
      <c r="D199" s="376"/>
      <c r="E199" s="376"/>
      <c r="F199" s="376"/>
      <c r="G199" s="376"/>
      <c r="H199" s="376"/>
      <c r="I199" s="376"/>
      <c r="J199" s="376"/>
      <c r="K199" s="245"/>
    </row>
    <row r="200" spans="2:11" s="1" customFormat="1" ht="25.5" customHeight="1">
      <c r="B200" s="244"/>
      <c r="C200" s="314" t="s">
        <v>1187</v>
      </c>
      <c r="D200" s="314"/>
      <c r="E200" s="314"/>
      <c r="F200" s="314" t="s">
        <v>1188</v>
      </c>
      <c r="G200" s="315"/>
      <c r="H200" s="377" t="s">
        <v>1189</v>
      </c>
      <c r="I200" s="377"/>
      <c r="J200" s="377"/>
      <c r="K200" s="245"/>
    </row>
    <row r="201" spans="2:11" s="1" customFormat="1" ht="5.25" customHeight="1">
      <c r="B201" s="275"/>
      <c r="C201" s="270"/>
      <c r="D201" s="270"/>
      <c r="E201" s="270"/>
      <c r="F201" s="270"/>
      <c r="G201" s="296"/>
      <c r="H201" s="270"/>
      <c r="I201" s="270"/>
      <c r="J201" s="270"/>
      <c r="K201" s="298"/>
    </row>
    <row r="202" spans="2:11" s="1" customFormat="1" ht="15" customHeight="1">
      <c r="B202" s="275"/>
      <c r="C202" s="252" t="s">
        <v>1179</v>
      </c>
      <c r="D202" s="252"/>
      <c r="E202" s="252"/>
      <c r="F202" s="273" t="s">
        <v>47</v>
      </c>
      <c r="G202" s="252"/>
      <c r="H202" s="378" t="s">
        <v>1190</v>
      </c>
      <c r="I202" s="378"/>
      <c r="J202" s="378"/>
      <c r="K202" s="298"/>
    </row>
    <row r="203" spans="2:11" s="1" customFormat="1" ht="15" customHeight="1">
      <c r="B203" s="275"/>
      <c r="C203" s="252"/>
      <c r="D203" s="252"/>
      <c r="E203" s="252"/>
      <c r="F203" s="273" t="s">
        <v>48</v>
      </c>
      <c r="G203" s="252"/>
      <c r="H203" s="378" t="s">
        <v>1191</v>
      </c>
      <c r="I203" s="378"/>
      <c r="J203" s="378"/>
      <c r="K203" s="298"/>
    </row>
    <row r="204" spans="2:11" s="1" customFormat="1" ht="15" customHeight="1">
      <c r="B204" s="275"/>
      <c r="C204" s="252"/>
      <c r="D204" s="252"/>
      <c r="E204" s="252"/>
      <c r="F204" s="273" t="s">
        <v>51</v>
      </c>
      <c r="G204" s="252"/>
      <c r="H204" s="378" t="s">
        <v>1192</v>
      </c>
      <c r="I204" s="378"/>
      <c r="J204" s="378"/>
      <c r="K204" s="298"/>
    </row>
    <row r="205" spans="2:11" s="1" customFormat="1" ht="15" customHeight="1">
      <c r="B205" s="275"/>
      <c r="C205" s="252"/>
      <c r="D205" s="252"/>
      <c r="E205" s="252"/>
      <c r="F205" s="273" t="s">
        <v>49</v>
      </c>
      <c r="G205" s="252"/>
      <c r="H205" s="378" t="s">
        <v>1193</v>
      </c>
      <c r="I205" s="378"/>
      <c r="J205" s="378"/>
      <c r="K205" s="298"/>
    </row>
    <row r="206" spans="2:11" s="1" customFormat="1" ht="15" customHeight="1">
      <c r="B206" s="275"/>
      <c r="C206" s="252"/>
      <c r="D206" s="252"/>
      <c r="E206" s="252"/>
      <c r="F206" s="273" t="s">
        <v>50</v>
      </c>
      <c r="G206" s="252"/>
      <c r="H206" s="378" t="s">
        <v>1194</v>
      </c>
      <c r="I206" s="378"/>
      <c r="J206" s="378"/>
      <c r="K206" s="298"/>
    </row>
    <row r="207" spans="2:11" s="1" customFormat="1" ht="15" customHeight="1">
      <c r="B207" s="275"/>
      <c r="C207" s="252"/>
      <c r="D207" s="252"/>
      <c r="E207" s="252"/>
      <c r="F207" s="273"/>
      <c r="G207" s="252"/>
      <c r="H207" s="252"/>
      <c r="I207" s="252"/>
      <c r="J207" s="252"/>
      <c r="K207" s="298"/>
    </row>
    <row r="208" spans="2:11" s="1" customFormat="1" ht="15" customHeight="1">
      <c r="B208" s="275"/>
      <c r="C208" s="252" t="s">
        <v>1135</v>
      </c>
      <c r="D208" s="252"/>
      <c r="E208" s="252"/>
      <c r="F208" s="273" t="s">
        <v>82</v>
      </c>
      <c r="G208" s="252"/>
      <c r="H208" s="378" t="s">
        <v>1195</v>
      </c>
      <c r="I208" s="378"/>
      <c r="J208" s="378"/>
      <c r="K208" s="298"/>
    </row>
    <row r="209" spans="2:11" s="1" customFormat="1" ht="15" customHeight="1">
      <c r="B209" s="275"/>
      <c r="C209" s="252"/>
      <c r="D209" s="252"/>
      <c r="E209" s="252"/>
      <c r="F209" s="273" t="s">
        <v>1035</v>
      </c>
      <c r="G209" s="252"/>
      <c r="H209" s="378" t="s">
        <v>1036</v>
      </c>
      <c r="I209" s="378"/>
      <c r="J209" s="378"/>
      <c r="K209" s="298"/>
    </row>
    <row r="210" spans="2:11" s="1" customFormat="1" ht="15" customHeight="1">
      <c r="B210" s="275"/>
      <c r="C210" s="252"/>
      <c r="D210" s="252"/>
      <c r="E210" s="252"/>
      <c r="F210" s="273" t="s">
        <v>1033</v>
      </c>
      <c r="G210" s="252"/>
      <c r="H210" s="378" t="s">
        <v>1196</v>
      </c>
      <c r="I210" s="378"/>
      <c r="J210" s="378"/>
      <c r="K210" s="298"/>
    </row>
    <row r="211" spans="2:11" s="1" customFormat="1" ht="15" customHeight="1">
      <c r="B211" s="316"/>
      <c r="C211" s="252"/>
      <c r="D211" s="252"/>
      <c r="E211" s="252"/>
      <c r="F211" s="273" t="s">
        <v>129</v>
      </c>
      <c r="G211" s="311"/>
      <c r="H211" s="379" t="s">
        <v>130</v>
      </c>
      <c r="I211" s="379"/>
      <c r="J211" s="379"/>
      <c r="K211" s="317"/>
    </row>
    <row r="212" spans="2:11" s="1" customFormat="1" ht="15" customHeight="1">
      <c r="B212" s="316"/>
      <c r="C212" s="252"/>
      <c r="D212" s="252"/>
      <c r="E212" s="252"/>
      <c r="F212" s="273" t="s">
        <v>550</v>
      </c>
      <c r="G212" s="311"/>
      <c r="H212" s="379" t="s">
        <v>1197</v>
      </c>
      <c r="I212" s="379"/>
      <c r="J212" s="379"/>
      <c r="K212" s="317"/>
    </row>
    <row r="213" spans="2:11" s="1" customFormat="1" ht="15" customHeight="1">
      <c r="B213" s="316"/>
      <c r="C213" s="252"/>
      <c r="D213" s="252"/>
      <c r="E213" s="252"/>
      <c r="F213" s="273"/>
      <c r="G213" s="311"/>
      <c r="H213" s="302"/>
      <c r="I213" s="302"/>
      <c r="J213" s="302"/>
      <c r="K213" s="317"/>
    </row>
    <row r="214" spans="2:11" s="1" customFormat="1" ht="15" customHeight="1">
      <c r="B214" s="316"/>
      <c r="C214" s="252" t="s">
        <v>1159</v>
      </c>
      <c r="D214" s="252"/>
      <c r="E214" s="252"/>
      <c r="F214" s="273">
        <v>1</v>
      </c>
      <c r="G214" s="311"/>
      <c r="H214" s="379" t="s">
        <v>1198</v>
      </c>
      <c r="I214" s="379"/>
      <c r="J214" s="379"/>
      <c r="K214" s="317"/>
    </row>
    <row r="215" spans="2:11" s="1" customFormat="1" ht="15" customHeight="1">
      <c r="B215" s="316"/>
      <c r="C215" s="252"/>
      <c r="D215" s="252"/>
      <c r="E215" s="252"/>
      <c r="F215" s="273">
        <v>2</v>
      </c>
      <c r="G215" s="311"/>
      <c r="H215" s="379" t="s">
        <v>1199</v>
      </c>
      <c r="I215" s="379"/>
      <c r="J215" s="379"/>
      <c r="K215" s="317"/>
    </row>
    <row r="216" spans="2:11" s="1" customFormat="1" ht="15" customHeight="1">
      <c r="B216" s="316"/>
      <c r="C216" s="252"/>
      <c r="D216" s="252"/>
      <c r="E216" s="252"/>
      <c r="F216" s="273">
        <v>3</v>
      </c>
      <c r="G216" s="311"/>
      <c r="H216" s="379" t="s">
        <v>1200</v>
      </c>
      <c r="I216" s="379"/>
      <c r="J216" s="379"/>
      <c r="K216" s="317"/>
    </row>
    <row r="217" spans="2:11" s="1" customFormat="1" ht="15" customHeight="1">
      <c r="B217" s="316"/>
      <c r="C217" s="252"/>
      <c r="D217" s="252"/>
      <c r="E217" s="252"/>
      <c r="F217" s="273">
        <v>4</v>
      </c>
      <c r="G217" s="311"/>
      <c r="H217" s="379" t="s">
        <v>1201</v>
      </c>
      <c r="I217" s="379"/>
      <c r="J217" s="379"/>
      <c r="K217" s="317"/>
    </row>
    <row r="218" spans="2:11" s="1" customFormat="1" ht="12.75" customHeight="1">
      <c r="B218" s="318"/>
      <c r="C218" s="319"/>
      <c r="D218" s="319"/>
      <c r="E218" s="319"/>
      <c r="F218" s="319"/>
      <c r="G218" s="319"/>
      <c r="H218" s="319"/>
      <c r="I218" s="319"/>
      <c r="J218" s="319"/>
      <c r="K218" s="320"/>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2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90</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134</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136</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ROUND((SUM(BE88:BE427)),  2)</f>
        <v>0</v>
      </c>
      <c r="G35" s="34"/>
      <c r="H35" s="34"/>
      <c r="I35" s="124">
        <v>0.21</v>
      </c>
      <c r="J35" s="123">
        <f>ROUND(((SUM(BE88:BE427))*I35),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ROUND((SUM(BF88:BF427)),  2)</f>
        <v>0</v>
      </c>
      <c r="G36" s="34"/>
      <c r="H36" s="34"/>
      <c r="I36" s="124">
        <v>0.15</v>
      </c>
      <c r="J36" s="123">
        <f>ROUND(((SUM(BF88:BF427))*I36),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ROUND((SUM(BG88:BG427)),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ROUND((SUM(BH88:BH427)),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ROUND((SUM(BI88:BI427)),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134</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1.1 - Železniční svršek</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140</v>
      </c>
    </row>
    <row r="64" spans="1:47" s="9" customFormat="1" ht="24.95" customHeight="1">
      <c r="B64" s="140"/>
      <c r="C64" s="141"/>
      <c r="D64" s="142" t="s">
        <v>141</v>
      </c>
      <c r="E64" s="143"/>
      <c r="F64" s="143"/>
      <c r="G64" s="143"/>
      <c r="H64" s="143"/>
      <c r="I64" s="143"/>
      <c r="J64" s="144">
        <f>J165</f>
        <v>0</v>
      </c>
      <c r="K64" s="141"/>
      <c r="L64" s="145"/>
    </row>
    <row r="65" spans="1:31" s="10" customFormat="1" ht="19.899999999999999" customHeight="1">
      <c r="B65" s="146"/>
      <c r="C65" s="97"/>
      <c r="D65" s="147" t="s">
        <v>142</v>
      </c>
      <c r="E65" s="148"/>
      <c r="F65" s="148"/>
      <c r="G65" s="148"/>
      <c r="H65" s="148"/>
      <c r="I65" s="148"/>
      <c r="J65" s="149">
        <f>J166</f>
        <v>0</v>
      </c>
      <c r="K65" s="97"/>
      <c r="L65" s="150"/>
    </row>
    <row r="66" spans="1:31" s="9" customFormat="1" ht="24.95" customHeight="1">
      <c r="B66" s="140"/>
      <c r="C66" s="141"/>
      <c r="D66" s="142" t="s">
        <v>143</v>
      </c>
      <c r="E66" s="143"/>
      <c r="F66" s="143"/>
      <c r="G66" s="143"/>
      <c r="H66" s="143"/>
      <c r="I66" s="143"/>
      <c r="J66" s="144">
        <f>J322</f>
        <v>0</v>
      </c>
      <c r="K66" s="141"/>
      <c r="L66" s="145"/>
    </row>
    <row r="67" spans="1:31" s="2" customFormat="1" ht="21.75"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72" t="str">
        <f>E7</f>
        <v>Oprava trati v úseku N. Pec - H. Planá</v>
      </c>
      <c r="F76" s="373"/>
      <c r="G76" s="373"/>
      <c r="H76" s="373"/>
      <c r="I76" s="36"/>
      <c r="J76" s="36"/>
      <c r="K76" s="36"/>
      <c r="L76" s="113"/>
      <c r="S76" s="34"/>
      <c r="T76" s="34"/>
      <c r="U76" s="34"/>
      <c r="V76" s="34"/>
      <c r="W76" s="34"/>
      <c r="X76" s="34"/>
      <c r="Y76" s="34"/>
      <c r="Z76" s="34"/>
      <c r="AA76" s="34"/>
      <c r="AB76" s="34"/>
      <c r="AC76" s="34"/>
      <c r="AD76" s="34"/>
      <c r="AE76" s="34"/>
    </row>
    <row r="77" spans="1:31" s="1" customFormat="1" ht="12" customHeight="1">
      <c r="B77" s="21"/>
      <c r="C77" s="29" t="s">
        <v>133</v>
      </c>
      <c r="D77" s="22"/>
      <c r="E77" s="22"/>
      <c r="F77" s="22"/>
      <c r="G77" s="22"/>
      <c r="H77" s="22"/>
      <c r="I77" s="22"/>
      <c r="J77" s="22"/>
      <c r="K77" s="22"/>
      <c r="L77" s="20"/>
    </row>
    <row r="78" spans="1:31" s="2" customFormat="1" ht="16.5" customHeight="1">
      <c r="A78" s="34"/>
      <c r="B78" s="35"/>
      <c r="C78" s="36"/>
      <c r="D78" s="36"/>
      <c r="E78" s="372" t="s">
        <v>134</v>
      </c>
      <c r="F78" s="374"/>
      <c r="G78" s="374"/>
      <c r="H78" s="374"/>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326" t="str">
        <f>E11</f>
        <v>SO 1.1 - Železniční svršek</v>
      </c>
      <c r="F80" s="374"/>
      <c r="G80" s="374"/>
      <c r="H80" s="374"/>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22</v>
      </c>
      <c r="D82" s="36"/>
      <c r="E82" s="36"/>
      <c r="F82" s="27" t="str">
        <f>F14</f>
        <v>trať 194 dle JŘ, TÚ H. Planá - Nová Pec</v>
      </c>
      <c r="G82" s="36"/>
      <c r="H82" s="36"/>
      <c r="I82" s="29" t="s">
        <v>24</v>
      </c>
      <c r="J82" s="59" t="str">
        <f>IF(J14="","",J14)</f>
        <v>20. 6. 2023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145</v>
      </c>
      <c r="D87" s="154" t="s">
        <v>61</v>
      </c>
      <c r="E87" s="154" t="s">
        <v>57</v>
      </c>
      <c r="F87" s="154" t="s">
        <v>58</v>
      </c>
      <c r="G87" s="154" t="s">
        <v>146</v>
      </c>
      <c r="H87" s="154" t="s">
        <v>147</v>
      </c>
      <c r="I87" s="154" t="s">
        <v>148</v>
      </c>
      <c r="J87" s="155" t="s">
        <v>139</v>
      </c>
      <c r="K87" s="156" t="s">
        <v>149</v>
      </c>
      <c r="L87" s="157"/>
      <c r="M87" s="68" t="s">
        <v>35</v>
      </c>
      <c r="N87" s="69" t="s">
        <v>46</v>
      </c>
      <c r="O87" s="69" t="s">
        <v>150</v>
      </c>
      <c r="P87" s="69" t="s">
        <v>151</v>
      </c>
      <c r="Q87" s="69" t="s">
        <v>152</v>
      </c>
      <c r="R87" s="69" t="s">
        <v>153</v>
      </c>
      <c r="S87" s="69" t="s">
        <v>154</v>
      </c>
      <c r="T87" s="70" t="s">
        <v>155</v>
      </c>
      <c r="U87" s="151"/>
      <c r="V87" s="151"/>
      <c r="W87" s="151"/>
      <c r="X87" s="151"/>
      <c r="Y87" s="151"/>
      <c r="Z87" s="151"/>
      <c r="AA87" s="151"/>
      <c r="AB87" s="151"/>
      <c r="AC87" s="151"/>
      <c r="AD87" s="151"/>
      <c r="AE87" s="151"/>
    </row>
    <row r="88" spans="1:65" s="2" customFormat="1" ht="22.9" customHeight="1">
      <c r="A88" s="34"/>
      <c r="B88" s="35"/>
      <c r="C88" s="75" t="s">
        <v>156</v>
      </c>
      <c r="D88" s="36"/>
      <c r="E88" s="36"/>
      <c r="F88" s="36"/>
      <c r="G88" s="36"/>
      <c r="H88" s="36"/>
      <c r="I88" s="36"/>
      <c r="J88" s="158">
        <f>BK88</f>
        <v>0</v>
      </c>
      <c r="K88" s="36"/>
      <c r="L88" s="39"/>
      <c r="M88" s="71"/>
      <c r="N88" s="159"/>
      <c r="O88" s="72"/>
      <c r="P88" s="160">
        <f>P89+SUM(P90:P165)+P322</f>
        <v>0</v>
      </c>
      <c r="Q88" s="72"/>
      <c r="R88" s="160">
        <f>R89+SUM(R90:R165)+R322</f>
        <v>6156.1815200000028</v>
      </c>
      <c r="S88" s="72"/>
      <c r="T88" s="161">
        <f>T89+SUM(T90:T165)+T322</f>
        <v>0</v>
      </c>
      <c r="U88" s="34"/>
      <c r="V88" s="34"/>
      <c r="W88" s="34"/>
      <c r="X88" s="34"/>
      <c r="Y88" s="34"/>
      <c r="Z88" s="34"/>
      <c r="AA88" s="34"/>
      <c r="AB88" s="34"/>
      <c r="AC88" s="34"/>
      <c r="AD88" s="34"/>
      <c r="AE88" s="34"/>
      <c r="AT88" s="17" t="s">
        <v>75</v>
      </c>
      <c r="AU88" s="17" t="s">
        <v>140</v>
      </c>
      <c r="BK88" s="162">
        <f>BK89+SUM(BK90:BK165)+BK322</f>
        <v>0</v>
      </c>
    </row>
    <row r="89" spans="1:65" s="2" customFormat="1" ht="16.5" customHeight="1">
      <c r="A89" s="34"/>
      <c r="B89" s="35"/>
      <c r="C89" s="163" t="s">
        <v>83</v>
      </c>
      <c r="D89" s="163" t="s">
        <v>157</v>
      </c>
      <c r="E89" s="164" t="s">
        <v>158</v>
      </c>
      <c r="F89" s="165" t="s">
        <v>159</v>
      </c>
      <c r="G89" s="166" t="s">
        <v>160</v>
      </c>
      <c r="H89" s="167">
        <v>26260</v>
      </c>
      <c r="I89" s="168"/>
      <c r="J89" s="169">
        <f>ROUND(I89*H89,2)</f>
        <v>0</v>
      </c>
      <c r="K89" s="170"/>
      <c r="L89" s="171"/>
      <c r="M89" s="172" t="s">
        <v>35</v>
      </c>
      <c r="N89" s="173" t="s">
        <v>47</v>
      </c>
      <c r="O89" s="64"/>
      <c r="P89" s="174">
        <f>O89*H89</f>
        <v>0</v>
      </c>
      <c r="Q89" s="174">
        <v>1.1100000000000001E-3</v>
      </c>
      <c r="R89" s="174">
        <f>Q89*H89</f>
        <v>29.148600000000002</v>
      </c>
      <c r="S89" s="174">
        <v>0</v>
      </c>
      <c r="T89" s="175">
        <f>S89*H89</f>
        <v>0</v>
      </c>
      <c r="U89" s="34"/>
      <c r="V89" s="34"/>
      <c r="W89" s="34"/>
      <c r="X89" s="34"/>
      <c r="Y89" s="34"/>
      <c r="Z89" s="34"/>
      <c r="AA89" s="34"/>
      <c r="AB89" s="34"/>
      <c r="AC89" s="34"/>
      <c r="AD89" s="34"/>
      <c r="AE89" s="34"/>
      <c r="AR89" s="176" t="s">
        <v>161</v>
      </c>
      <c r="AT89" s="176" t="s">
        <v>157</v>
      </c>
      <c r="AU89" s="176" t="s">
        <v>76</v>
      </c>
      <c r="AY89" s="17" t="s">
        <v>162</v>
      </c>
      <c r="BE89" s="177">
        <f>IF(N89="základní",J89,0)</f>
        <v>0</v>
      </c>
      <c r="BF89" s="177">
        <f>IF(N89="snížená",J89,0)</f>
        <v>0</v>
      </c>
      <c r="BG89" s="177">
        <f>IF(N89="zákl. přenesená",J89,0)</f>
        <v>0</v>
      </c>
      <c r="BH89" s="177">
        <f>IF(N89="sníž. přenesená",J89,0)</f>
        <v>0</v>
      </c>
      <c r="BI89" s="177">
        <f>IF(N89="nulová",J89,0)</f>
        <v>0</v>
      </c>
      <c r="BJ89" s="17" t="s">
        <v>83</v>
      </c>
      <c r="BK89" s="177">
        <f>ROUND(I89*H89,2)</f>
        <v>0</v>
      </c>
      <c r="BL89" s="17" t="s">
        <v>163</v>
      </c>
      <c r="BM89" s="176" t="s">
        <v>164</v>
      </c>
    </row>
    <row r="90" spans="1:65" s="2" customFormat="1" ht="11.25">
      <c r="A90" s="34"/>
      <c r="B90" s="35"/>
      <c r="C90" s="36"/>
      <c r="D90" s="178" t="s">
        <v>165</v>
      </c>
      <c r="E90" s="36"/>
      <c r="F90" s="179" t="s">
        <v>159</v>
      </c>
      <c r="G90" s="36"/>
      <c r="H90" s="36"/>
      <c r="I90" s="180"/>
      <c r="J90" s="36"/>
      <c r="K90" s="36"/>
      <c r="L90" s="39"/>
      <c r="M90" s="181"/>
      <c r="N90" s="182"/>
      <c r="O90" s="64"/>
      <c r="P90" s="64"/>
      <c r="Q90" s="64"/>
      <c r="R90" s="64"/>
      <c r="S90" s="64"/>
      <c r="T90" s="65"/>
      <c r="U90" s="34"/>
      <c r="V90" s="34"/>
      <c r="W90" s="34"/>
      <c r="X90" s="34"/>
      <c r="Y90" s="34"/>
      <c r="Z90" s="34"/>
      <c r="AA90" s="34"/>
      <c r="AB90" s="34"/>
      <c r="AC90" s="34"/>
      <c r="AD90" s="34"/>
      <c r="AE90" s="34"/>
      <c r="AT90" s="17" t="s">
        <v>165</v>
      </c>
      <c r="AU90" s="17" t="s">
        <v>76</v>
      </c>
    </row>
    <row r="91" spans="1:65" s="12" customFormat="1" ht="11.25">
      <c r="B91" s="183"/>
      <c r="C91" s="184"/>
      <c r="D91" s="178" t="s">
        <v>166</v>
      </c>
      <c r="E91" s="185" t="s">
        <v>35</v>
      </c>
      <c r="F91" s="186" t="s">
        <v>167</v>
      </c>
      <c r="G91" s="184"/>
      <c r="H91" s="187">
        <v>26260</v>
      </c>
      <c r="I91" s="188"/>
      <c r="J91" s="184"/>
      <c r="K91" s="184"/>
      <c r="L91" s="189"/>
      <c r="M91" s="190"/>
      <c r="N91" s="191"/>
      <c r="O91" s="191"/>
      <c r="P91" s="191"/>
      <c r="Q91" s="191"/>
      <c r="R91" s="191"/>
      <c r="S91" s="191"/>
      <c r="T91" s="192"/>
      <c r="AT91" s="193" t="s">
        <v>166</v>
      </c>
      <c r="AU91" s="193" t="s">
        <v>76</v>
      </c>
      <c r="AV91" s="12" t="s">
        <v>85</v>
      </c>
      <c r="AW91" s="12" t="s">
        <v>37</v>
      </c>
      <c r="AX91" s="12" t="s">
        <v>83</v>
      </c>
      <c r="AY91" s="193" t="s">
        <v>162</v>
      </c>
    </row>
    <row r="92" spans="1:65" s="2" customFormat="1" ht="16.5" customHeight="1">
      <c r="A92" s="34"/>
      <c r="B92" s="35"/>
      <c r="C92" s="163" t="s">
        <v>85</v>
      </c>
      <c r="D92" s="163" t="s">
        <v>157</v>
      </c>
      <c r="E92" s="164" t="s">
        <v>168</v>
      </c>
      <c r="F92" s="165" t="s">
        <v>169</v>
      </c>
      <c r="G92" s="166" t="s">
        <v>160</v>
      </c>
      <c r="H92" s="167">
        <v>132</v>
      </c>
      <c r="I92" s="168"/>
      <c r="J92" s="169">
        <f>ROUND(I92*H92,2)</f>
        <v>0</v>
      </c>
      <c r="K92" s="170"/>
      <c r="L92" s="171"/>
      <c r="M92" s="172" t="s">
        <v>35</v>
      </c>
      <c r="N92" s="173" t="s">
        <v>47</v>
      </c>
      <c r="O92" s="64"/>
      <c r="P92" s="174">
        <f>O92*H92</f>
        <v>0</v>
      </c>
      <c r="Q92" s="174">
        <v>1.1100000000000001E-3</v>
      </c>
      <c r="R92" s="174">
        <f>Q92*H92</f>
        <v>0.14652000000000001</v>
      </c>
      <c r="S92" s="174">
        <v>0</v>
      </c>
      <c r="T92" s="175">
        <f>S92*H92</f>
        <v>0</v>
      </c>
      <c r="U92" s="34"/>
      <c r="V92" s="34"/>
      <c r="W92" s="34"/>
      <c r="X92" s="34"/>
      <c r="Y92" s="34"/>
      <c r="Z92" s="34"/>
      <c r="AA92" s="34"/>
      <c r="AB92" s="34"/>
      <c r="AC92" s="34"/>
      <c r="AD92" s="34"/>
      <c r="AE92" s="34"/>
      <c r="AR92" s="176" t="s">
        <v>161</v>
      </c>
      <c r="AT92" s="176" t="s">
        <v>157</v>
      </c>
      <c r="AU92" s="176" t="s">
        <v>76</v>
      </c>
      <c r="AY92" s="17" t="s">
        <v>162</v>
      </c>
      <c r="BE92" s="177">
        <f>IF(N92="základní",J92,0)</f>
        <v>0</v>
      </c>
      <c r="BF92" s="177">
        <f>IF(N92="snížená",J92,0)</f>
        <v>0</v>
      </c>
      <c r="BG92" s="177">
        <f>IF(N92="zákl. přenesená",J92,0)</f>
        <v>0</v>
      </c>
      <c r="BH92" s="177">
        <f>IF(N92="sníž. přenesená",J92,0)</f>
        <v>0</v>
      </c>
      <c r="BI92" s="177">
        <f>IF(N92="nulová",J92,0)</f>
        <v>0</v>
      </c>
      <c r="BJ92" s="17" t="s">
        <v>83</v>
      </c>
      <c r="BK92" s="177">
        <f>ROUND(I92*H92,2)</f>
        <v>0</v>
      </c>
      <c r="BL92" s="17" t="s">
        <v>163</v>
      </c>
      <c r="BM92" s="176" t="s">
        <v>170</v>
      </c>
    </row>
    <row r="93" spans="1:65" s="2" customFormat="1" ht="11.25">
      <c r="A93" s="34"/>
      <c r="B93" s="35"/>
      <c r="C93" s="36"/>
      <c r="D93" s="178" t="s">
        <v>165</v>
      </c>
      <c r="E93" s="36"/>
      <c r="F93" s="179" t="s">
        <v>169</v>
      </c>
      <c r="G93" s="36"/>
      <c r="H93" s="36"/>
      <c r="I93" s="180"/>
      <c r="J93" s="36"/>
      <c r="K93" s="36"/>
      <c r="L93" s="39"/>
      <c r="M93" s="181"/>
      <c r="N93" s="182"/>
      <c r="O93" s="64"/>
      <c r="P93" s="64"/>
      <c r="Q93" s="64"/>
      <c r="R93" s="64"/>
      <c r="S93" s="64"/>
      <c r="T93" s="65"/>
      <c r="U93" s="34"/>
      <c r="V93" s="34"/>
      <c r="W93" s="34"/>
      <c r="X93" s="34"/>
      <c r="Y93" s="34"/>
      <c r="Z93" s="34"/>
      <c r="AA93" s="34"/>
      <c r="AB93" s="34"/>
      <c r="AC93" s="34"/>
      <c r="AD93" s="34"/>
      <c r="AE93" s="34"/>
      <c r="AT93" s="17" t="s">
        <v>165</v>
      </c>
      <c r="AU93" s="17" t="s">
        <v>76</v>
      </c>
    </row>
    <row r="94" spans="1:65" s="12" customFormat="1" ht="11.25">
      <c r="B94" s="183"/>
      <c r="C94" s="184"/>
      <c r="D94" s="178" t="s">
        <v>166</v>
      </c>
      <c r="E94" s="185" t="s">
        <v>35</v>
      </c>
      <c r="F94" s="186" t="s">
        <v>171</v>
      </c>
      <c r="G94" s="184"/>
      <c r="H94" s="187">
        <v>132</v>
      </c>
      <c r="I94" s="188"/>
      <c r="J94" s="184"/>
      <c r="K94" s="184"/>
      <c r="L94" s="189"/>
      <c r="M94" s="190"/>
      <c r="N94" s="191"/>
      <c r="O94" s="191"/>
      <c r="P94" s="191"/>
      <c r="Q94" s="191"/>
      <c r="R94" s="191"/>
      <c r="S94" s="191"/>
      <c r="T94" s="192"/>
      <c r="AT94" s="193" t="s">
        <v>166</v>
      </c>
      <c r="AU94" s="193" t="s">
        <v>76</v>
      </c>
      <c r="AV94" s="12" t="s">
        <v>85</v>
      </c>
      <c r="AW94" s="12" t="s">
        <v>37</v>
      </c>
      <c r="AX94" s="12" t="s">
        <v>83</v>
      </c>
      <c r="AY94" s="193" t="s">
        <v>162</v>
      </c>
    </row>
    <row r="95" spans="1:65" s="2" customFormat="1" ht="16.5" customHeight="1">
      <c r="A95" s="34"/>
      <c r="B95" s="35"/>
      <c r="C95" s="163" t="s">
        <v>172</v>
      </c>
      <c r="D95" s="163" t="s">
        <v>157</v>
      </c>
      <c r="E95" s="164" t="s">
        <v>173</v>
      </c>
      <c r="F95" s="165" t="s">
        <v>174</v>
      </c>
      <c r="G95" s="166" t="s">
        <v>160</v>
      </c>
      <c r="H95" s="167">
        <v>12848</v>
      </c>
      <c r="I95" s="168"/>
      <c r="J95" s="169">
        <f>ROUND(I95*H95,2)</f>
        <v>0</v>
      </c>
      <c r="K95" s="170"/>
      <c r="L95" s="171"/>
      <c r="M95" s="172" t="s">
        <v>35</v>
      </c>
      <c r="N95" s="173" t="s">
        <v>47</v>
      </c>
      <c r="O95" s="64"/>
      <c r="P95" s="174">
        <f>O95*H95</f>
        <v>0</v>
      </c>
      <c r="Q95" s="174">
        <v>2.1000000000000001E-4</v>
      </c>
      <c r="R95" s="174">
        <f>Q95*H95</f>
        <v>2.69808</v>
      </c>
      <c r="S95" s="174">
        <v>0</v>
      </c>
      <c r="T95" s="175">
        <f>S95*H95</f>
        <v>0</v>
      </c>
      <c r="U95" s="34"/>
      <c r="V95" s="34"/>
      <c r="W95" s="34"/>
      <c r="X95" s="34"/>
      <c r="Y95" s="34"/>
      <c r="Z95" s="34"/>
      <c r="AA95" s="34"/>
      <c r="AB95" s="34"/>
      <c r="AC95" s="34"/>
      <c r="AD95" s="34"/>
      <c r="AE95" s="34"/>
      <c r="AR95" s="176" t="s">
        <v>161</v>
      </c>
      <c r="AT95" s="176" t="s">
        <v>157</v>
      </c>
      <c r="AU95" s="176" t="s">
        <v>76</v>
      </c>
      <c r="AY95" s="17" t="s">
        <v>162</v>
      </c>
      <c r="BE95" s="177">
        <f>IF(N95="základní",J95,0)</f>
        <v>0</v>
      </c>
      <c r="BF95" s="177">
        <f>IF(N95="snížená",J95,0)</f>
        <v>0</v>
      </c>
      <c r="BG95" s="177">
        <f>IF(N95="zákl. přenesená",J95,0)</f>
        <v>0</v>
      </c>
      <c r="BH95" s="177">
        <f>IF(N95="sníž. přenesená",J95,0)</f>
        <v>0</v>
      </c>
      <c r="BI95" s="177">
        <f>IF(N95="nulová",J95,0)</f>
        <v>0</v>
      </c>
      <c r="BJ95" s="17" t="s">
        <v>83</v>
      </c>
      <c r="BK95" s="177">
        <f>ROUND(I95*H95,2)</f>
        <v>0</v>
      </c>
      <c r="BL95" s="17" t="s">
        <v>163</v>
      </c>
      <c r="BM95" s="176" t="s">
        <v>175</v>
      </c>
    </row>
    <row r="96" spans="1:65" s="2" customFormat="1" ht="11.25">
      <c r="A96" s="34"/>
      <c r="B96" s="35"/>
      <c r="C96" s="36"/>
      <c r="D96" s="178" t="s">
        <v>165</v>
      </c>
      <c r="E96" s="36"/>
      <c r="F96" s="179" t="s">
        <v>174</v>
      </c>
      <c r="G96" s="36"/>
      <c r="H96" s="36"/>
      <c r="I96" s="180"/>
      <c r="J96" s="36"/>
      <c r="K96" s="36"/>
      <c r="L96" s="39"/>
      <c r="M96" s="181"/>
      <c r="N96" s="182"/>
      <c r="O96" s="64"/>
      <c r="P96" s="64"/>
      <c r="Q96" s="64"/>
      <c r="R96" s="64"/>
      <c r="S96" s="64"/>
      <c r="T96" s="65"/>
      <c r="U96" s="34"/>
      <c r="V96" s="34"/>
      <c r="W96" s="34"/>
      <c r="X96" s="34"/>
      <c r="Y96" s="34"/>
      <c r="Z96" s="34"/>
      <c r="AA96" s="34"/>
      <c r="AB96" s="34"/>
      <c r="AC96" s="34"/>
      <c r="AD96" s="34"/>
      <c r="AE96" s="34"/>
      <c r="AT96" s="17" t="s">
        <v>165</v>
      </c>
      <c r="AU96" s="17" t="s">
        <v>76</v>
      </c>
    </row>
    <row r="97" spans="1:65" s="12" customFormat="1" ht="11.25">
      <c r="B97" s="183"/>
      <c r="C97" s="184"/>
      <c r="D97" s="178" t="s">
        <v>166</v>
      </c>
      <c r="E97" s="185" t="s">
        <v>35</v>
      </c>
      <c r="F97" s="186" t="s">
        <v>176</v>
      </c>
      <c r="G97" s="184"/>
      <c r="H97" s="187">
        <v>12848</v>
      </c>
      <c r="I97" s="188"/>
      <c r="J97" s="184"/>
      <c r="K97" s="184"/>
      <c r="L97" s="189"/>
      <c r="M97" s="190"/>
      <c r="N97" s="191"/>
      <c r="O97" s="191"/>
      <c r="P97" s="191"/>
      <c r="Q97" s="191"/>
      <c r="R97" s="191"/>
      <c r="S97" s="191"/>
      <c r="T97" s="192"/>
      <c r="AT97" s="193" t="s">
        <v>166</v>
      </c>
      <c r="AU97" s="193" t="s">
        <v>76</v>
      </c>
      <c r="AV97" s="12" t="s">
        <v>85</v>
      </c>
      <c r="AW97" s="12" t="s">
        <v>37</v>
      </c>
      <c r="AX97" s="12" t="s">
        <v>83</v>
      </c>
      <c r="AY97" s="193" t="s">
        <v>162</v>
      </c>
    </row>
    <row r="98" spans="1:65" s="2" customFormat="1" ht="16.5" customHeight="1">
      <c r="A98" s="34"/>
      <c r="B98" s="35"/>
      <c r="C98" s="163" t="s">
        <v>163</v>
      </c>
      <c r="D98" s="163" t="s">
        <v>157</v>
      </c>
      <c r="E98" s="164" t="s">
        <v>177</v>
      </c>
      <c r="F98" s="165" t="s">
        <v>178</v>
      </c>
      <c r="G98" s="166" t="s">
        <v>160</v>
      </c>
      <c r="H98" s="167">
        <v>372</v>
      </c>
      <c r="I98" s="168"/>
      <c r="J98" s="169">
        <f>ROUND(I98*H98,2)</f>
        <v>0</v>
      </c>
      <c r="K98" s="170"/>
      <c r="L98" s="171"/>
      <c r="M98" s="172" t="s">
        <v>35</v>
      </c>
      <c r="N98" s="173" t="s">
        <v>47</v>
      </c>
      <c r="O98" s="64"/>
      <c r="P98" s="174">
        <f>O98*H98</f>
        <v>0</v>
      </c>
      <c r="Q98" s="174">
        <v>1.8000000000000001E-4</v>
      </c>
      <c r="R98" s="174">
        <f>Q98*H98</f>
        <v>6.6960000000000006E-2</v>
      </c>
      <c r="S98" s="174">
        <v>0</v>
      </c>
      <c r="T98" s="175">
        <f>S98*H98</f>
        <v>0</v>
      </c>
      <c r="U98" s="34"/>
      <c r="V98" s="34"/>
      <c r="W98" s="34"/>
      <c r="X98" s="34"/>
      <c r="Y98" s="34"/>
      <c r="Z98" s="34"/>
      <c r="AA98" s="34"/>
      <c r="AB98" s="34"/>
      <c r="AC98" s="34"/>
      <c r="AD98" s="34"/>
      <c r="AE98" s="34"/>
      <c r="AR98" s="176" t="s">
        <v>161</v>
      </c>
      <c r="AT98" s="176" t="s">
        <v>157</v>
      </c>
      <c r="AU98" s="176" t="s">
        <v>76</v>
      </c>
      <c r="AY98" s="17" t="s">
        <v>162</v>
      </c>
      <c r="BE98" s="177">
        <f>IF(N98="základní",J98,0)</f>
        <v>0</v>
      </c>
      <c r="BF98" s="177">
        <f>IF(N98="snížená",J98,0)</f>
        <v>0</v>
      </c>
      <c r="BG98" s="177">
        <f>IF(N98="zákl. přenesená",J98,0)</f>
        <v>0</v>
      </c>
      <c r="BH98" s="177">
        <f>IF(N98="sníž. přenesená",J98,0)</f>
        <v>0</v>
      </c>
      <c r="BI98" s="177">
        <f>IF(N98="nulová",J98,0)</f>
        <v>0</v>
      </c>
      <c r="BJ98" s="17" t="s">
        <v>83</v>
      </c>
      <c r="BK98" s="177">
        <f>ROUND(I98*H98,2)</f>
        <v>0</v>
      </c>
      <c r="BL98" s="17" t="s">
        <v>163</v>
      </c>
      <c r="BM98" s="176" t="s">
        <v>179</v>
      </c>
    </row>
    <row r="99" spans="1:65" s="2" customFormat="1" ht="11.25">
      <c r="A99" s="34"/>
      <c r="B99" s="35"/>
      <c r="C99" s="36"/>
      <c r="D99" s="178" t="s">
        <v>165</v>
      </c>
      <c r="E99" s="36"/>
      <c r="F99" s="179" t="s">
        <v>178</v>
      </c>
      <c r="G99" s="36"/>
      <c r="H99" s="36"/>
      <c r="I99" s="180"/>
      <c r="J99" s="36"/>
      <c r="K99" s="36"/>
      <c r="L99" s="39"/>
      <c r="M99" s="181"/>
      <c r="N99" s="182"/>
      <c r="O99" s="64"/>
      <c r="P99" s="64"/>
      <c r="Q99" s="64"/>
      <c r="R99" s="64"/>
      <c r="S99" s="64"/>
      <c r="T99" s="65"/>
      <c r="U99" s="34"/>
      <c r="V99" s="34"/>
      <c r="W99" s="34"/>
      <c r="X99" s="34"/>
      <c r="Y99" s="34"/>
      <c r="Z99" s="34"/>
      <c r="AA99" s="34"/>
      <c r="AB99" s="34"/>
      <c r="AC99" s="34"/>
      <c r="AD99" s="34"/>
      <c r="AE99" s="34"/>
      <c r="AT99" s="17" t="s">
        <v>165</v>
      </c>
      <c r="AU99" s="17" t="s">
        <v>76</v>
      </c>
    </row>
    <row r="100" spans="1:65" s="12" customFormat="1" ht="11.25">
      <c r="B100" s="183"/>
      <c r="C100" s="184"/>
      <c r="D100" s="178" t="s">
        <v>166</v>
      </c>
      <c r="E100" s="185" t="s">
        <v>35</v>
      </c>
      <c r="F100" s="186" t="s">
        <v>180</v>
      </c>
      <c r="G100" s="184"/>
      <c r="H100" s="187">
        <v>372</v>
      </c>
      <c r="I100" s="188"/>
      <c r="J100" s="184"/>
      <c r="K100" s="184"/>
      <c r="L100" s="189"/>
      <c r="M100" s="190"/>
      <c r="N100" s="191"/>
      <c r="O100" s="191"/>
      <c r="P100" s="191"/>
      <c r="Q100" s="191"/>
      <c r="R100" s="191"/>
      <c r="S100" s="191"/>
      <c r="T100" s="192"/>
      <c r="AT100" s="193" t="s">
        <v>166</v>
      </c>
      <c r="AU100" s="193" t="s">
        <v>76</v>
      </c>
      <c r="AV100" s="12" t="s">
        <v>85</v>
      </c>
      <c r="AW100" s="12" t="s">
        <v>37</v>
      </c>
      <c r="AX100" s="12" t="s">
        <v>83</v>
      </c>
      <c r="AY100" s="193" t="s">
        <v>162</v>
      </c>
    </row>
    <row r="101" spans="1:65" s="2" customFormat="1" ht="16.5" customHeight="1">
      <c r="A101" s="34"/>
      <c r="B101" s="35"/>
      <c r="C101" s="163" t="s">
        <v>181</v>
      </c>
      <c r="D101" s="163" t="s">
        <v>157</v>
      </c>
      <c r="E101" s="164" t="s">
        <v>182</v>
      </c>
      <c r="F101" s="165" t="s">
        <v>183</v>
      </c>
      <c r="G101" s="166" t="s">
        <v>160</v>
      </c>
      <c r="H101" s="167">
        <v>10</v>
      </c>
      <c r="I101" s="168"/>
      <c r="J101" s="169">
        <f>ROUND(I101*H101,2)</f>
        <v>0</v>
      </c>
      <c r="K101" s="170"/>
      <c r="L101" s="171"/>
      <c r="M101" s="172" t="s">
        <v>35</v>
      </c>
      <c r="N101" s="173" t="s">
        <v>47</v>
      </c>
      <c r="O101" s="64"/>
      <c r="P101" s="174">
        <f>O101*H101</f>
        <v>0</v>
      </c>
      <c r="Q101" s="174">
        <v>1.23475</v>
      </c>
      <c r="R101" s="174">
        <f>Q101*H101</f>
        <v>12.3475</v>
      </c>
      <c r="S101" s="174">
        <v>0</v>
      </c>
      <c r="T101" s="175">
        <f>S101*H101</f>
        <v>0</v>
      </c>
      <c r="U101" s="34"/>
      <c r="V101" s="34"/>
      <c r="W101" s="34"/>
      <c r="X101" s="34"/>
      <c r="Y101" s="34"/>
      <c r="Z101" s="34"/>
      <c r="AA101" s="34"/>
      <c r="AB101" s="34"/>
      <c r="AC101" s="34"/>
      <c r="AD101" s="34"/>
      <c r="AE101" s="34"/>
      <c r="AR101" s="176" t="s">
        <v>161</v>
      </c>
      <c r="AT101" s="176" t="s">
        <v>157</v>
      </c>
      <c r="AU101" s="176" t="s">
        <v>76</v>
      </c>
      <c r="AY101" s="17" t="s">
        <v>162</v>
      </c>
      <c r="BE101" s="177">
        <f>IF(N101="základní",J101,0)</f>
        <v>0</v>
      </c>
      <c r="BF101" s="177">
        <f>IF(N101="snížená",J101,0)</f>
        <v>0</v>
      </c>
      <c r="BG101" s="177">
        <f>IF(N101="zákl. přenesená",J101,0)</f>
        <v>0</v>
      </c>
      <c r="BH101" s="177">
        <f>IF(N101="sníž. přenesená",J101,0)</f>
        <v>0</v>
      </c>
      <c r="BI101" s="177">
        <f>IF(N101="nulová",J101,0)</f>
        <v>0</v>
      </c>
      <c r="BJ101" s="17" t="s">
        <v>83</v>
      </c>
      <c r="BK101" s="177">
        <f>ROUND(I101*H101,2)</f>
        <v>0</v>
      </c>
      <c r="BL101" s="17" t="s">
        <v>163</v>
      </c>
      <c r="BM101" s="176" t="s">
        <v>184</v>
      </c>
    </row>
    <row r="102" spans="1:65" s="2" customFormat="1" ht="11.25">
      <c r="A102" s="34"/>
      <c r="B102" s="35"/>
      <c r="C102" s="36"/>
      <c r="D102" s="178" t="s">
        <v>165</v>
      </c>
      <c r="E102" s="36"/>
      <c r="F102" s="179" t="s">
        <v>183</v>
      </c>
      <c r="G102" s="36"/>
      <c r="H102" s="36"/>
      <c r="I102" s="180"/>
      <c r="J102" s="36"/>
      <c r="K102" s="36"/>
      <c r="L102" s="39"/>
      <c r="M102" s="181"/>
      <c r="N102" s="182"/>
      <c r="O102" s="64"/>
      <c r="P102" s="64"/>
      <c r="Q102" s="64"/>
      <c r="R102" s="64"/>
      <c r="S102" s="64"/>
      <c r="T102" s="65"/>
      <c r="U102" s="34"/>
      <c r="V102" s="34"/>
      <c r="W102" s="34"/>
      <c r="X102" s="34"/>
      <c r="Y102" s="34"/>
      <c r="Z102" s="34"/>
      <c r="AA102" s="34"/>
      <c r="AB102" s="34"/>
      <c r="AC102" s="34"/>
      <c r="AD102" s="34"/>
      <c r="AE102" s="34"/>
      <c r="AT102" s="17" t="s">
        <v>165</v>
      </c>
      <c r="AU102" s="17" t="s">
        <v>76</v>
      </c>
    </row>
    <row r="103" spans="1:65" s="12" customFormat="1" ht="11.25">
      <c r="B103" s="183"/>
      <c r="C103" s="184"/>
      <c r="D103" s="178" t="s">
        <v>166</v>
      </c>
      <c r="E103" s="185" t="s">
        <v>35</v>
      </c>
      <c r="F103" s="186" t="s">
        <v>185</v>
      </c>
      <c r="G103" s="184"/>
      <c r="H103" s="187">
        <v>10</v>
      </c>
      <c r="I103" s="188"/>
      <c r="J103" s="184"/>
      <c r="K103" s="184"/>
      <c r="L103" s="189"/>
      <c r="M103" s="190"/>
      <c r="N103" s="191"/>
      <c r="O103" s="191"/>
      <c r="P103" s="191"/>
      <c r="Q103" s="191"/>
      <c r="R103" s="191"/>
      <c r="S103" s="191"/>
      <c r="T103" s="192"/>
      <c r="AT103" s="193" t="s">
        <v>166</v>
      </c>
      <c r="AU103" s="193" t="s">
        <v>76</v>
      </c>
      <c r="AV103" s="12" t="s">
        <v>85</v>
      </c>
      <c r="AW103" s="12" t="s">
        <v>37</v>
      </c>
      <c r="AX103" s="12" t="s">
        <v>83</v>
      </c>
      <c r="AY103" s="193" t="s">
        <v>162</v>
      </c>
    </row>
    <row r="104" spans="1:65" s="2" customFormat="1" ht="16.5" customHeight="1">
      <c r="A104" s="34"/>
      <c r="B104" s="35"/>
      <c r="C104" s="163" t="s">
        <v>186</v>
      </c>
      <c r="D104" s="163" t="s">
        <v>157</v>
      </c>
      <c r="E104" s="164" t="s">
        <v>187</v>
      </c>
      <c r="F104" s="165" t="s">
        <v>188</v>
      </c>
      <c r="G104" s="166" t="s">
        <v>160</v>
      </c>
      <c r="H104" s="167">
        <v>372</v>
      </c>
      <c r="I104" s="168"/>
      <c r="J104" s="169">
        <f>ROUND(I104*H104,2)</f>
        <v>0</v>
      </c>
      <c r="K104" s="170"/>
      <c r="L104" s="171"/>
      <c r="M104" s="172" t="s">
        <v>35</v>
      </c>
      <c r="N104" s="173" t="s">
        <v>47</v>
      </c>
      <c r="O104" s="64"/>
      <c r="P104" s="174">
        <f>O104*H104</f>
        <v>0</v>
      </c>
      <c r="Q104" s="174">
        <v>8.5199999999999998E-3</v>
      </c>
      <c r="R104" s="174">
        <f>Q104*H104</f>
        <v>3.1694399999999998</v>
      </c>
      <c r="S104" s="174">
        <v>0</v>
      </c>
      <c r="T104" s="175">
        <f>S104*H104</f>
        <v>0</v>
      </c>
      <c r="U104" s="34"/>
      <c r="V104" s="34"/>
      <c r="W104" s="34"/>
      <c r="X104" s="34"/>
      <c r="Y104" s="34"/>
      <c r="Z104" s="34"/>
      <c r="AA104" s="34"/>
      <c r="AB104" s="34"/>
      <c r="AC104" s="34"/>
      <c r="AD104" s="34"/>
      <c r="AE104" s="34"/>
      <c r="AR104" s="176" t="s">
        <v>161</v>
      </c>
      <c r="AT104" s="176" t="s">
        <v>157</v>
      </c>
      <c r="AU104" s="176" t="s">
        <v>76</v>
      </c>
      <c r="AY104" s="17" t="s">
        <v>162</v>
      </c>
      <c r="BE104" s="177">
        <f>IF(N104="základní",J104,0)</f>
        <v>0</v>
      </c>
      <c r="BF104" s="177">
        <f>IF(N104="snížená",J104,0)</f>
        <v>0</v>
      </c>
      <c r="BG104" s="177">
        <f>IF(N104="zákl. přenesená",J104,0)</f>
        <v>0</v>
      </c>
      <c r="BH104" s="177">
        <f>IF(N104="sníž. přenesená",J104,0)</f>
        <v>0</v>
      </c>
      <c r="BI104" s="177">
        <f>IF(N104="nulová",J104,0)</f>
        <v>0</v>
      </c>
      <c r="BJ104" s="17" t="s">
        <v>83</v>
      </c>
      <c r="BK104" s="177">
        <f>ROUND(I104*H104,2)</f>
        <v>0</v>
      </c>
      <c r="BL104" s="17" t="s">
        <v>163</v>
      </c>
      <c r="BM104" s="176" t="s">
        <v>189</v>
      </c>
    </row>
    <row r="105" spans="1:65" s="2" customFormat="1" ht="11.25">
      <c r="A105" s="34"/>
      <c r="B105" s="35"/>
      <c r="C105" s="36"/>
      <c r="D105" s="178" t="s">
        <v>165</v>
      </c>
      <c r="E105" s="36"/>
      <c r="F105" s="179" t="s">
        <v>188</v>
      </c>
      <c r="G105" s="36"/>
      <c r="H105" s="36"/>
      <c r="I105" s="180"/>
      <c r="J105" s="36"/>
      <c r="K105" s="36"/>
      <c r="L105" s="39"/>
      <c r="M105" s="181"/>
      <c r="N105" s="182"/>
      <c r="O105" s="64"/>
      <c r="P105" s="64"/>
      <c r="Q105" s="64"/>
      <c r="R105" s="64"/>
      <c r="S105" s="64"/>
      <c r="T105" s="65"/>
      <c r="U105" s="34"/>
      <c r="V105" s="34"/>
      <c r="W105" s="34"/>
      <c r="X105" s="34"/>
      <c r="Y105" s="34"/>
      <c r="Z105" s="34"/>
      <c r="AA105" s="34"/>
      <c r="AB105" s="34"/>
      <c r="AC105" s="34"/>
      <c r="AD105" s="34"/>
      <c r="AE105" s="34"/>
      <c r="AT105" s="17" t="s">
        <v>165</v>
      </c>
      <c r="AU105" s="17" t="s">
        <v>76</v>
      </c>
    </row>
    <row r="106" spans="1:65" s="12" customFormat="1" ht="11.25">
      <c r="B106" s="183"/>
      <c r="C106" s="184"/>
      <c r="D106" s="178" t="s">
        <v>166</v>
      </c>
      <c r="E106" s="185" t="s">
        <v>35</v>
      </c>
      <c r="F106" s="186" t="s">
        <v>180</v>
      </c>
      <c r="G106" s="184"/>
      <c r="H106" s="187">
        <v>372</v>
      </c>
      <c r="I106" s="188"/>
      <c r="J106" s="184"/>
      <c r="K106" s="184"/>
      <c r="L106" s="189"/>
      <c r="M106" s="190"/>
      <c r="N106" s="191"/>
      <c r="O106" s="191"/>
      <c r="P106" s="191"/>
      <c r="Q106" s="191"/>
      <c r="R106" s="191"/>
      <c r="S106" s="191"/>
      <c r="T106" s="192"/>
      <c r="AT106" s="193" t="s">
        <v>166</v>
      </c>
      <c r="AU106" s="193" t="s">
        <v>76</v>
      </c>
      <c r="AV106" s="12" t="s">
        <v>85</v>
      </c>
      <c r="AW106" s="12" t="s">
        <v>37</v>
      </c>
      <c r="AX106" s="12" t="s">
        <v>83</v>
      </c>
      <c r="AY106" s="193" t="s">
        <v>162</v>
      </c>
    </row>
    <row r="107" spans="1:65" s="2" customFormat="1" ht="16.5" customHeight="1">
      <c r="A107" s="34"/>
      <c r="B107" s="35"/>
      <c r="C107" s="163" t="s">
        <v>190</v>
      </c>
      <c r="D107" s="163" t="s">
        <v>157</v>
      </c>
      <c r="E107" s="164" t="s">
        <v>191</v>
      </c>
      <c r="F107" s="165" t="s">
        <v>192</v>
      </c>
      <c r="G107" s="166" t="s">
        <v>160</v>
      </c>
      <c r="H107" s="167">
        <v>62</v>
      </c>
      <c r="I107" s="168"/>
      <c r="J107" s="169">
        <f>ROUND(I107*H107,2)</f>
        <v>0</v>
      </c>
      <c r="K107" s="170"/>
      <c r="L107" s="171"/>
      <c r="M107" s="172" t="s">
        <v>35</v>
      </c>
      <c r="N107" s="173" t="s">
        <v>47</v>
      </c>
      <c r="O107" s="64"/>
      <c r="P107" s="174">
        <f>O107*H107</f>
        <v>0</v>
      </c>
      <c r="Q107" s="174">
        <v>1.0030000000000001E-2</v>
      </c>
      <c r="R107" s="174">
        <f>Q107*H107</f>
        <v>0.62186000000000008</v>
      </c>
      <c r="S107" s="174">
        <v>0</v>
      </c>
      <c r="T107" s="175">
        <f>S107*H107</f>
        <v>0</v>
      </c>
      <c r="U107" s="34"/>
      <c r="V107" s="34"/>
      <c r="W107" s="34"/>
      <c r="X107" s="34"/>
      <c r="Y107" s="34"/>
      <c r="Z107" s="34"/>
      <c r="AA107" s="34"/>
      <c r="AB107" s="34"/>
      <c r="AC107" s="34"/>
      <c r="AD107" s="34"/>
      <c r="AE107" s="34"/>
      <c r="AR107" s="176" t="s">
        <v>161</v>
      </c>
      <c r="AT107" s="176" t="s">
        <v>157</v>
      </c>
      <c r="AU107" s="176" t="s">
        <v>76</v>
      </c>
      <c r="AY107" s="17" t="s">
        <v>162</v>
      </c>
      <c r="BE107" s="177">
        <f>IF(N107="základní",J107,0)</f>
        <v>0</v>
      </c>
      <c r="BF107" s="177">
        <f>IF(N107="snížená",J107,0)</f>
        <v>0</v>
      </c>
      <c r="BG107" s="177">
        <f>IF(N107="zákl. přenesená",J107,0)</f>
        <v>0</v>
      </c>
      <c r="BH107" s="177">
        <f>IF(N107="sníž. přenesená",J107,0)</f>
        <v>0</v>
      </c>
      <c r="BI107" s="177">
        <f>IF(N107="nulová",J107,0)</f>
        <v>0</v>
      </c>
      <c r="BJ107" s="17" t="s">
        <v>83</v>
      </c>
      <c r="BK107" s="177">
        <f>ROUND(I107*H107,2)</f>
        <v>0</v>
      </c>
      <c r="BL107" s="17" t="s">
        <v>163</v>
      </c>
      <c r="BM107" s="176" t="s">
        <v>193</v>
      </c>
    </row>
    <row r="108" spans="1:65" s="2" customFormat="1" ht="11.25">
      <c r="A108" s="34"/>
      <c r="B108" s="35"/>
      <c r="C108" s="36"/>
      <c r="D108" s="178" t="s">
        <v>165</v>
      </c>
      <c r="E108" s="36"/>
      <c r="F108" s="179" t="s">
        <v>192</v>
      </c>
      <c r="G108" s="36"/>
      <c r="H108" s="36"/>
      <c r="I108" s="180"/>
      <c r="J108" s="36"/>
      <c r="K108" s="36"/>
      <c r="L108" s="39"/>
      <c r="M108" s="181"/>
      <c r="N108" s="182"/>
      <c r="O108" s="64"/>
      <c r="P108" s="64"/>
      <c r="Q108" s="64"/>
      <c r="R108" s="64"/>
      <c r="S108" s="64"/>
      <c r="T108" s="65"/>
      <c r="U108" s="34"/>
      <c r="V108" s="34"/>
      <c r="W108" s="34"/>
      <c r="X108" s="34"/>
      <c r="Y108" s="34"/>
      <c r="Z108" s="34"/>
      <c r="AA108" s="34"/>
      <c r="AB108" s="34"/>
      <c r="AC108" s="34"/>
      <c r="AD108" s="34"/>
      <c r="AE108" s="34"/>
      <c r="AT108" s="17" t="s">
        <v>165</v>
      </c>
      <c r="AU108" s="17" t="s">
        <v>76</v>
      </c>
    </row>
    <row r="109" spans="1:65" s="12" customFormat="1" ht="11.25">
      <c r="B109" s="183"/>
      <c r="C109" s="184"/>
      <c r="D109" s="178" t="s">
        <v>166</v>
      </c>
      <c r="E109" s="185" t="s">
        <v>35</v>
      </c>
      <c r="F109" s="186" t="s">
        <v>194</v>
      </c>
      <c r="G109" s="184"/>
      <c r="H109" s="187">
        <v>62</v>
      </c>
      <c r="I109" s="188"/>
      <c r="J109" s="184"/>
      <c r="K109" s="184"/>
      <c r="L109" s="189"/>
      <c r="M109" s="190"/>
      <c r="N109" s="191"/>
      <c r="O109" s="191"/>
      <c r="P109" s="191"/>
      <c r="Q109" s="191"/>
      <c r="R109" s="191"/>
      <c r="S109" s="191"/>
      <c r="T109" s="192"/>
      <c r="AT109" s="193" t="s">
        <v>166</v>
      </c>
      <c r="AU109" s="193" t="s">
        <v>76</v>
      </c>
      <c r="AV109" s="12" t="s">
        <v>85</v>
      </c>
      <c r="AW109" s="12" t="s">
        <v>37</v>
      </c>
      <c r="AX109" s="12" t="s">
        <v>83</v>
      </c>
      <c r="AY109" s="193" t="s">
        <v>162</v>
      </c>
    </row>
    <row r="110" spans="1:65" s="2" customFormat="1" ht="16.5" customHeight="1">
      <c r="A110" s="34"/>
      <c r="B110" s="35"/>
      <c r="C110" s="163" t="s">
        <v>161</v>
      </c>
      <c r="D110" s="163" t="s">
        <v>157</v>
      </c>
      <c r="E110" s="164" t="s">
        <v>195</v>
      </c>
      <c r="F110" s="165" t="s">
        <v>196</v>
      </c>
      <c r="G110" s="166" t="s">
        <v>160</v>
      </c>
      <c r="H110" s="167">
        <v>12</v>
      </c>
      <c r="I110" s="168"/>
      <c r="J110" s="169">
        <f>ROUND(I110*H110,2)</f>
        <v>0</v>
      </c>
      <c r="K110" s="170"/>
      <c r="L110" s="171"/>
      <c r="M110" s="172" t="s">
        <v>35</v>
      </c>
      <c r="N110" s="173" t="s">
        <v>47</v>
      </c>
      <c r="O110" s="64"/>
      <c r="P110" s="174">
        <f>O110*H110</f>
        <v>0</v>
      </c>
      <c r="Q110" s="174">
        <v>1.014E-2</v>
      </c>
      <c r="R110" s="174">
        <f>Q110*H110</f>
        <v>0.12168</v>
      </c>
      <c r="S110" s="174">
        <v>0</v>
      </c>
      <c r="T110" s="175">
        <f>S110*H110</f>
        <v>0</v>
      </c>
      <c r="U110" s="34"/>
      <c r="V110" s="34"/>
      <c r="W110" s="34"/>
      <c r="X110" s="34"/>
      <c r="Y110" s="34"/>
      <c r="Z110" s="34"/>
      <c r="AA110" s="34"/>
      <c r="AB110" s="34"/>
      <c r="AC110" s="34"/>
      <c r="AD110" s="34"/>
      <c r="AE110" s="34"/>
      <c r="AR110" s="176" t="s">
        <v>161</v>
      </c>
      <c r="AT110" s="176" t="s">
        <v>157</v>
      </c>
      <c r="AU110" s="176" t="s">
        <v>76</v>
      </c>
      <c r="AY110" s="17" t="s">
        <v>162</v>
      </c>
      <c r="BE110" s="177">
        <f>IF(N110="základní",J110,0)</f>
        <v>0</v>
      </c>
      <c r="BF110" s="177">
        <f>IF(N110="snížená",J110,0)</f>
        <v>0</v>
      </c>
      <c r="BG110" s="177">
        <f>IF(N110="zákl. přenesená",J110,0)</f>
        <v>0</v>
      </c>
      <c r="BH110" s="177">
        <f>IF(N110="sníž. přenesená",J110,0)</f>
        <v>0</v>
      </c>
      <c r="BI110" s="177">
        <f>IF(N110="nulová",J110,0)</f>
        <v>0</v>
      </c>
      <c r="BJ110" s="17" t="s">
        <v>83</v>
      </c>
      <c r="BK110" s="177">
        <f>ROUND(I110*H110,2)</f>
        <v>0</v>
      </c>
      <c r="BL110" s="17" t="s">
        <v>163</v>
      </c>
      <c r="BM110" s="176" t="s">
        <v>197</v>
      </c>
    </row>
    <row r="111" spans="1:65" s="2" customFormat="1" ht="11.25">
      <c r="A111" s="34"/>
      <c r="B111" s="35"/>
      <c r="C111" s="36"/>
      <c r="D111" s="178" t="s">
        <v>165</v>
      </c>
      <c r="E111" s="36"/>
      <c r="F111" s="179" t="s">
        <v>196</v>
      </c>
      <c r="G111" s="36"/>
      <c r="H111" s="36"/>
      <c r="I111" s="180"/>
      <c r="J111" s="36"/>
      <c r="K111" s="36"/>
      <c r="L111" s="39"/>
      <c r="M111" s="181"/>
      <c r="N111" s="182"/>
      <c r="O111" s="64"/>
      <c r="P111" s="64"/>
      <c r="Q111" s="64"/>
      <c r="R111" s="64"/>
      <c r="S111" s="64"/>
      <c r="T111" s="65"/>
      <c r="U111" s="34"/>
      <c r="V111" s="34"/>
      <c r="W111" s="34"/>
      <c r="X111" s="34"/>
      <c r="Y111" s="34"/>
      <c r="Z111" s="34"/>
      <c r="AA111" s="34"/>
      <c r="AB111" s="34"/>
      <c r="AC111" s="34"/>
      <c r="AD111" s="34"/>
      <c r="AE111" s="34"/>
      <c r="AT111" s="17" t="s">
        <v>165</v>
      </c>
      <c r="AU111" s="17" t="s">
        <v>76</v>
      </c>
    </row>
    <row r="112" spans="1:65" s="12" customFormat="1" ht="11.25">
      <c r="B112" s="183"/>
      <c r="C112" s="184"/>
      <c r="D112" s="178" t="s">
        <v>166</v>
      </c>
      <c r="E112" s="185" t="s">
        <v>35</v>
      </c>
      <c r="F112" s="186" t="s">
        <v>198</v>
      </c>
      <c r="G112" s="184"/>
      <c r="H112" s="187">
        <v>12</v>
      </c>
      <c r="I112" s="188"/>
      <c r="J112" s="184"/>
      <c r="K112" s="184"/>
      <c r="L112" s="189"/>
      <c r="M112" s="190"/>
      <c r="N112" s="191"/>
      <c r="O112" s="191"/>
      <c r="P112" s="191"/>
      <c r="Q112" s="191"/>
      <c r="R112" s="191"/>
      <c r="S112" s="191"/>
      <c r="T112" s="192"/>
      <c r="AT112" s="193" t="s">
        <v>166</v>
      </c>
      <c r="AU112" s="193" t="s">
        <v>76</v>
      </c>
      <c r="AV112" s="12" t="s">
        <v>85</v>
      </c>
      <c r="AW112" s="12" t="s">
        <v>37</v>
      </c>
      <c r="AX112" s="12" t="s">
        <v>83</v>
      </c>
      <c r="AY112" s="193" t="s">
        <v>162</v>
      </c>
    </row>
    <row r="113" spans="1:65" s="2" customFormat="1" ht="16.5" customHeight="1">
      <c r="A113" s="34"/>
      <c r="B113" s="35"/>
      <c r="C113" s="163" t="s">
        <v>199</v>
      </c>
      <c r="D113" s="163" t="s">
        <v>157</v>
      </c>
      <c r="E113" s="164" t="s">
        <v>200</v>
      </c>
      <c r="F113" s="165" t="s">
        <v>201</v>
      </c>
      <c r="G113" s="166" t="s">
        <v>202</v>
      </c>
      <c r="H113" s="167">
        <v>10.311</v>
      </c>
      <c r="I113" s="168"/>
      <c r="J113" s="169">
        <f>ROUND(I113*H113,2)</f>
        <v>0</v>
      </c>
      <c r="K113" s="170"/>
      <c r="L113" s="171"/>
      <c r="M113" s="172" t="s">
        <v>35</v>
      </c>
      <c r="N113" s="173" t="s">
        <v>47</v>
      </c>
      <c r="O113" s="64"/>
      <c r="P113" s="174">
        <f>O113*H113</f>
        <v>0</v>
      </c>
      <c r="Q113" s="174">
        <v>1</v>
      </c>
      <c r="R113" s="174">
        <f>Q113*H113</f>
        <v>10.311</v>
      </c>
      <c r="S113" s="174">
        <v>0</v>
      </c>
      <c r="T113" s="175">
        <f>S113*H113</f>
        <v>0</v>
      </c>
      <c r="U113" s="34"/>
      <c r="V113" s="34"/>
      <c r="W113" s="34"/>
      <c r="X113" s="34"/>
      <c r="Y113" s="34"/>
      <c r="Z113" s="34"/>
      <c r="AA113" s="34"/>
      <c r="AB113" s="34"/>
      <c r="AC113" s="34"/>
      <c r="AD113" s="34"/>
      <c r="AE113" s="34"/>
      <c r="AR113" s="176" t="s">
        <v>161</v>
      </c>
      <c r="AT113" s="176" t="s">
        <v>157</v>
      </c>
      <c r="AU113" s="176" t="s">
        <v>76</v>
      </c>
      <c r="AY113" s="17" t="s">
        <v>162</v>
      </c>
      <c r="BE113" s="177">
        <f>IF(N113="základní",J113,0)</f>
        <v>0</v>
      </c>
      <c r="BF113" s="177">
        <f>IF(N113="snížená",J113,0)</f>
        <v>0</v>
      </c>
      <c r="BG113" s="177">
        <f>IF(N113="zákl. přenesená",J113,0)</f>
        <v>0</v>
      </c>
      <c r="BH113" s="177">
        <f>IF(N113="sníž. přenesená",J113,0)</f>
        <v>0</v>
      </c>
      <c r="BI113" s="177">
        <f>IF(N113="nulová",J113,0)</f>
        <v>0</v>
      </c>
      <c r="BJ113" s="17" t="s">
        <v>83</v>
      </c>
      <c r="BK113" s="177">
        <f>ROUND(I113*H113,2)</f>
        <v>0</v>
      </c>
      <c r="BL113" s="17" t="s">
        <v>163</v>
      </c>
      <c r="BM113" s="176" t="s">
        <v>203</v>
      </c>
    </row>
    <row r="114" spans="1:65" s="2" customFormat="1" ht="11.25">
      <c r="A114" s="34"/>
      <c r="B114" s="35"/>
      <c r="C114" s="36"/>
      <c r="D114" s="178" t="s">
        <v>165</v>
      </c>
      <c r="E114" s="36"/>
      <c r="F114" s="179" t="s">
        <v>201</v>
      </c>
      <c r="G114" s="36"/>
      <c r="H114" s="36"/>
      <c r="I114" s="180"/>
      <c r="J114" s="36"/>
      <c r="K114" s="36"/>
      <c r="L114" s="39"/>
      <c r="M114" s="181"/>
      <c r="N114" s="182"/>
      <c r="O114" s="64"/>
      <c r="P114" s="64"/>
      <c r="Q114" s="64"/>
      <c r="R114" s="64"/>
      <c r="S114" s="64"/>
      <c r="T114" s="65"/>
      <c r="U114" s="34"/>
      <c r="V114" s="34"/>
      <c r="W114" s="34"/>
      <c r="X114" s="34"/>
      <c r="Y114" s="34"/>
      <c r="Z114" s="34"/>
      <c r="AA114" s="34"/>
      <c r="AB114" s="34"/>
      <c r="AC114" s="34"/>
      <c r="AD114" s="34"/>
      <c r="AE114" s="34"/>
      <c r="AT114" s="17" t="s">
        <v>165</v>
      </c>
      <c r="AU114" s="17" t="s">
        <v>76</v>
      </c>
    </row>
    <row r="115" spans="1:65" s="12" customFormat="1" ht="11.25">
      <c r="B115" s="183"/>
      <c r="C115" s="184"/>
      <c r="D115" s="178" t="s">
        <v>166</v>
      </c>
      <c r="E115" s="185" t="s">
        <v>35</v>
      </c>
      <c r="F115" s="186" t="s">
        <v>204</v>
      </c>
      <c r="G115" s="184"/>
      <c r="H115" s="187">
        <v>10.311</v>
      </c>
      <c r="I115" s="188"/>
      <c r="J115" s="184"/>
      <c r="K115" s="184"/>
      <c r="L115" s="189"/>
      <c r="M115" s="190"/>
      <c r="N115" s="191"/>
      <c r="O115" s="191"/>
      <c r="P115" s="191"/>
      <c r="Q115" s="191"/>
      <c r="R115" s="191"/>
      <c r="S115" s="191"/>
      <c r="T115" s="192"/>
      <c r="AT115" s="193" t="s">
        <v>166</v>
      </c>
      <c r="AU115" s="193" t="s">
        <v>76</v>
      </c>
      <c r="AV115" s="12" t="s">
        <v>85</v>
      </c>
      <c r="AW115" s="12" t="s">
        <v>37</v>
      </c>
      <c r="AX115" s="12" t="s">
        <v>83</v>
      </c>
      <c r="AY115" s="193" t="s">
        <v>162</v>
      </c>
    </row>
    <row r="116" spans="1:65" s="2" customFormat="1" ht="16.5" customHeight="1">
      <c r="A116" s="34"/>
      <c r="B116" s="35"/>
      <c r="C116" s="163" t="s">
        <v>205</v>
      </c>
      <c r="D116" s="163" t="s">
        <v>157</v>
      </c>
      <c r="E116" s="164" t="s">
        <v>206</v>
      </c>
      <c r="F116" s="165" t="s">
        <v>207</v>
      </c>
      <c r="G116" s="166" t="s">
        <v>202</v>
      </c>
      <c r="H116" s="167">
        <v>8.5920000000000005</v>
      </c>
      <c r="I116" s="168"/>
      <c r="J116" s="169">
        <f>ROUND(I116*H116,2)</f>
        <v>0</v>
      </c>
      <c r="K116" s="170"/>
      <c r="L116" s="171"/>
      <c r="M116" s="172" t="s">
        <v>35</v>
      </c>
      <c r="N116" s="173" t="s">
        <v>47</v>
      </c>
      <c r="O116" s="64"/>
      <c r="P116" s="174">
        <f>O116*H116</f>
        <v>0</v>
      </c>
      <c r="Q116" s="174">
        <v>1</v>
      </c>
      <c r="R116" s="174">
        <f>Q116*H116</f>
        <v>8.5920000000000005</v>
      </c>
      <c r="S116" s="174">
        <v>0</v>
      </c>
      <c r="T116" s="175">
        <f>S116*H116</f>
        <v>0</v>
      </c>
      <c r="U116" s="34"/>
      <c r="V116" s="34"/>
      <c r="W116" s="34"/>
      <c r="X116" s="34"/>
      <c r="Y116" s="34"/>
      <c r="Z116" s="34"/>
      <c r="AA116" s="34"/>
      <c r="AB116" s="34"/>
      <c r="AC116" s="34"/>
      <c r="AD116" s="34"/>
      <c r="AE116" s="34"/>
      <c r="AR116" s="176" t="s">
        <v>161</v>
      </c>
      <c r="AT116" s="176" t="s">
        <v>157</v>
      </c>
      <c r="AU116" s="176" t="s">
        <v>76</v>
      </c>
      <c r="AY116" s="17" t="s">
        <v>162</v>
      </c>
      <c r="BE116" s="177">
        <f>IF(N116="základní",J116,0)</f>
        <v>0</v>
      </c>
      <c r="BF116" s="177">
        <f>IF(N116="snížená",J116,0)</f>
        <v>0</v>
      </c>
      <c r="BG116" s="177">
        <f>IF(N116="zákl. přenesená",J116,0)</f>
        <v>0</v>
      </c>
      <c r="BH116" s="177">
        <f>IF(N116="sníž. přenesená",J116,0)</f>
        <v>0</v>
      </c>
      <c r="BI116" s="177">
        <f>IF(N116="nulová",J116,0)</f>
        <v>0</v>
      </c>
      <c r="BJ116" s="17" t="s">
        <v>83</v>
      </c>
      <c r="BK116" s="177">
        <f>ROUND(I116*H116,2)</f>
        <v>0</v>
      </c>
      <c r="BL116" s="17" t="s">
        <v>163</v>
      </c>
      <c r="BM116" s="176" t="s">
        <v>208</v>
      </c>
    </row>
    <row r="117" spans="1:65" s="2" customFormat="1" ht="11.25">
      <c r="A117" s="34"/>
      <c r="B117" s="35"/>
      <c r="C117" s="36"/>
      <c r="D117" s="178" t="s">
        <v>165</v>
      </c>
      <c r="E117" s="36"/>
      <c r="F117" s="179" t="s">
        <v>207</v>
      </c>
      <c r="G117" s="36"/>
      <c r="H117" s="36"/>
      <c r="I117" s="180"/>
      <c r="J117" s="36"/>
      <c r="K117" s="36"/>
      <c r="L117" s="39"/>
      <c r="M117" s="181"/>
      <c r="N117" s="182"/>
      <c r="O117" s="64"/>
      <c r="P117" s="64"/>
      <c r="Q117" s="64"/>
      <c r="R117" s="64"/>
      <c r="S117" s="64"/>
      <c r="T117" s="65"/>
      <c r="U117" s="34"/>
      <c r="V117" s="34"/>
      <c r="W117" s="34"/>
      <c r="X117" s="34"/>
      <c r="Y117" s="34"/>
      <c r="Z117" s="34"/>
      <c r="AA117" s="34"/>
      <c r="AB117" s="34"/>
      <c r="AC117" s="34"/>
      <c r="AD117" s="34"/>
      <c r="AE117" s="34"/>
      <c r="AT117" s="17" t="s">
        <v>165</v>
      </c>
      <c r="AU117" s="17" t="s">
        <v>76</v>
      </c>
    </row>
    <row r="118" spans="1:65" s="12" customFormat="1" ht="11.25">
      <c r="B118" s="183"/>
      <c r="C118" s="184"/>
      <c r="D118" s="178" t="s">
        <v>166</v>
      </c>
      <c r="E118" s="185" t="s">
        <v>35</v>
      </c>
      <c r="F118" s="186" t="s">
        <v>209</v>
      </c>
      <c r="G118" s="184"/>
      <c r="H118" s="187">
        <v>8.5920000000000005</v>
      </c>
      <c r="I118" s="188"/>
      <c r="J118" s="184"/>
      <c r="K118" s="184"/>
      <c r="L118" s="189"/>
      <c r="M118" s="190"/>
      <c r="N118" s="191"/>
      <c r="O118" s="191"/>
      <c r="P118" s="191"/>
      <c r="Q118" s="191"/>
      <c r="R118" s="191"/>
      <c r="S118" s="191"/>
      <c r="T118" s="192"/>
      <c r="AT118" s="193" t="s">
        <v>166</v>
      </c>
      <c r="AU118" s="193" t="s">
        <v>76</v>
      </c>
      <c r="AV118" s="12" t="s">
        <v>85</v>
      </c>
      <c r="AW118" s="12" t="s">
        <v>37</v>
      </c>
      <c r="AX118" s="12" t="s">
        <v>83</v>
      </c>
      <c r="AY118" s="193" t="s">
        <v>162</v>
      </c>
    </row>
    <row r="119" spans="1:65" s="2" customFormat="1" ht="16.5" customHeight="1">
      <c r="A119" s="34"/>
      <c r="B119" s="35"/>
      <c r="C119" s="163" t="s">
        <v>210</v>
      </c>
      <c r="D119" s="163" t="s">
        <v>157</v>
      </c>
      <c r="E119" s="164" t="s">
        <v>211</v>
      </c>
      <c r="F119" s="165" t="s">
        <v>212</v>
      </c>
      <c r="G119" s="166" t="s">
        <v>213</v>
      </c>
      <c r="H119" s="167">
        <v>10</v>
      </c>
      <c r="I119" s="168"/>
      <c r="J119" s="169">
        <f>ROUND(I119*H119,2)</f>
        <v>0</v>
      </c>
      <c r="K119" s="170"/>
      <c r="L119" s="171"/>
      <c r="M119" s="172" t="s">
        <v>35</v>
      </c>
      <c r="N119" s="173" t="s">
        <v>47</v>
      </c>
      <c r="O119" s="64"/>
      <c r="P119" s="174">
        <f>O119*H119</f>
        <v>0</v>
      </c>
      <c r="Q119" s="174">
        <v>0</v>
      </c>
      <c r="R119" s="174">
        <f>Q119*H119</f>
        <v>0</v>
      </c>
      <c r="S119" s="174">
        <v>0</v>
      </c>
      <c r="T119" s="175">
        <f>S119*H119</f>
        <v>0</v>
      </c>
      <c r="U119" s="34"/>
      <c r="V119" s="34"/>
      <c r="W119" s="34"/>
      <c r="X119" s="34"/>
      <c r="Y119" s="34"/>
      <c r="Z119" s="34"/>
      <c r="AA119" s="34"/>
      <c r="AB119" s="34"/>
      <c r="AC119" s="34"/>
      <c r="AD119" s="34"/>
      <c r="AE119" s="34"/>
      <c r="AR119" s="176" t="s">
        <v>161</v>
      </c>
      <c r="AT119" s="176" t="s">
        <v>157</v>
      </c>
      <c r="AU119" s="176" t="s">
        <v>76</v>
      </c>
      <c r="AY119" s="17" t="s">
        <v>162</v>
      </c>
      <c r="BE119" s="177">
        <f>IF(N119="základní",J119,0)</f>
        <v>0</v>
      </c>
      <c r="BF119" s="177">
        <f>IF(N119="snížená",J119,0)</f>
        <v>0</v>
      </c>
      <c r="BG119" s="177">
        <f>IF(N119="zákl. přenesená",J119,0)</f>
        <v>0</v>
      </c>
      <c r="BH119" s="177">
        <f>IF(N119="sníž. přenesená",J119,0)</f>
        <v>0</v>
      </c>
      <c r="BI119" s="177">
        <f>IF(N119="nulová",J119,0)</f>
        <v>0</v>
      </c>
      <c r="BJ119" s="17" t="s">
        <v>83</v>
      </c>
      <c r="BK119" s="177">
        <f>ROUND(I119*H119,2)</f>
        <v>0</v>
      </c>
      <c r="BL119" s="17" t="s">
        <v>163</v>
      </c>
      <c r="BM119" s="176" t="s">
        <v>214</v>
      </c>
    </row>
    <row r="120" spans="1:65" s="2" customFormat="1" ht="11.25">
      <c r="A120" s="34"/>
      <c r="B120" s="35"/>
      <c r="C120" s="36"/>
      <c r="D120" s="178" t="s">
        <v>165</v>
      </c>
      <c r="E120" s="36"/>
      <c r="F120" s="179" t="s">
        <v>212</v>
      </c>
      <c r="G120" s="36"/>
      <c r="H120" s="36"/>
      <c r="I120" s="180"/>
      <c r="J120" s="36"/>
      <c r="K120" s="36"/>
      <c r="L120" s="39"/>
      <c r="M120" s="181"/>
      <c r="N120" s="182"/>
      <c r="O120" s="64"/>
      <c r="P120" s="64"/>
      <c r="Q120" s="64"/>
      <c r="R120" s="64"/>
      <c r="S120" s="64"/>
      <c r="T120" s="65"/>
      <c r="U120" s="34"/>
      <c r="V120" s="34"/>
      <c r="W120" s="34"/>
      <c r="X120" s="34"/>
      <c r="Y120" s="34"/>
      <c r="Z120" s="34"/>
      <c r="AA120" s="34"/>
      <c r="AB120" s="34"/>
      <c r="AC120" s="34"/>
      <c r="AD120" s="34"/>
      <c r="AE120" s="34"/>
      <c r="AT120" s="17" t="s">
        <v>165</v>
      </c>
      <c r="AU120" s="17" t="s">
        <v>76</v>
      </c>
    </row>
    <row r="121" spans="1:65" s="12" customFormat="1" ht="11.25">
      <c r="B121" s="183"/>
      <c r="C121" s="184"/>
      <c r="D121" s="178" t="s">
        <v>166</v>
      </c>
      <c r="E121" s="185" t="s">
        <v>35</v>
      </c>
      <c r="F121" s="186" t="s">
        <v>185</v>
      </c>
      <c r="G121" s="184"/>
      <c r="H121" s="187">
        <v>10</v>
      </c>
      <c r="I121" s="188"/>
      <c r="J121" s="184"/>
      <c r="K121" s="184"/>
      <c r="L121" s="189"/>
      <c r="M121" s="190"/>
      <c r="N121" s="191"/>
      <c r="O121" s="191"/>
      <c r="P121" s="191"/>
      <c r="Q121" s="191"/>
      <c r="R121" s="191"/>
      <c r="S121" s="191"/>
      <c r="T121" s="192"/>
      <c r="AT121" s="193" t="s">
        <v>166</v>
      </c>
      <c r="AU121" s="193" t="s">
        <v>76</v>
      </c>
      <c r="AV121" s="12" t="s">
        <v>85</v>
      </c>
      <c r="AW121" s="12" t="s">
        <v>37</v>
      </c>
      <c r="AX121" s="12" t="s">
        <v>83</v>
      </c>
      <c r="AY121" s="193" t="s">
        <v>162</v>
      </c>
    </row>
    <row r="122" spans="1:65" s="2" customFormat="1" ht="16.5" customHeight="1">
      <c r="A122" s="34"/>
      <c r="B122" s="35"/>
      <c r="C122" s="163" t="s">
        <v>215</v>
      </c>
      <c r="D122" s="163" t="s">
        <v>157</v>
      </c>
      <c r="E122" s="164" t="s">
        <v>216</v>
      </c>
      <c r="F122" s="165" t="s">
        <v>217</v>
      </c>
      <c r="G122" s="166" t="s">
        <v>202</v>
      </c>
      <c r="H122" s="167">
        <v>6048</v>
      </c>
      <c r="I122" s="168"/>
      <c r="J122" s="169">
        <f>ROUND(I122*H122,2)</f>
        <v>0</v>
      </c>
      <c r="K122" s="170"/>
      <c r="L122" s="171"/>
      <c r="M122" s="172" t="s">
        <v>35</v>
      </c>
      <c r="N122" s="173" t="s">
        <v>47</v>
      </c>
      <c r="O122" s="64"/>
      <c r="P122" s="174">
        <f>O122*H122</f>
        <v>0</v>
      </c>
      <c r="Q122" s="174">
        <v>1</v>
      </c>
      <c r="R122" s="174">
        <f>Q122*H122</f>
        <v>6048</v>
      </c>
      <c r="S122" s="174">
        <v>0</v>
      </c>
      <c r="T122" s="175">
        <f>S122*H122</f>
        <v>0</v>
      </c>
      <c r="U122" s="34"/>
      <c r="V122" s="34"/>
      <c r="W122" s="34"/>
      <c r="X122" s="34"/>
      <c r="Y122" s="34"/>
      <c r="Z122" s="34"/>
      <c r="AA122" s="34"/>
      <c r="AB122" s="34"/>
      <c r="AC122" s="34"/>
      <c r="AD122" s="34"/>
      <c r="AE122" s="34"/>
      <c r="AR122" s="176" t="s">
        <v>161</v>
      </c>
      <c r="AT122" s="176" t="s">
        <v>157</v>
      </c>
      <c r="AU122" s="176" t="s">
        <v>76</v>
      </c>
      <c r="AY122" s="17" t="s">
        <v>162</v>
      </c>
      <c r="BE122" s="177">
        <f>IF(N122="základní",J122,0)</f>
        <v>0</v>
      </c>
      <c r="BF122" s="177">
        <f>IF(N122="snížená",J122,0)</f>
        <v>0</v>
      </c>
      <c r="BG122" s="177">
        <f>IF(N122="zákl. přenesená",J122,0)</f>
        <v>0</v>
      </c>
      <c r="BH122" s="177">
        <f>IF(N122="sníž. přenesená",J122,0)</f>
        <v>0</v>
      </c>
      <c r="BI122" s="177">
        <f>IF(N122="nulová",J122,0)</f>
        <v>0</v>
      </c>
      <c r="BJ122" s="17" t="s">
        <v>83</v>
      </c>
      <c r="BK122" s="177">
        <f>ROUND(I122*H122,2)</f>
        <v>0</v>
      </c>
      <c r="BL122" s="17" t="s">
        <v>163</v>
      </c>
      <c r="BM122" s="176" t="s">
        <v>218</v>
      </c>
    </row>
    <row r="123" spans="1:65" s="2" customFormat="1" ht="11.25">
      <c r="A123" s="34"/>
      <c r="B123" s="35"/>
      <c r="C123" s="36"/>
      <c r="D123" s="178" t="s">
        <v>165</v>
      </c>
      <c r="E123" s="36"/>
      <c r="F123" s="179" t="s">
        <v>217</v>
      </c>
      <c r="G123" s="36"/>
      <c r="H123" s="36"/>
      <c r="I123" s="180"/>
      <c r="J123" s="36"/>
      <c r="K123" s="36"/>
      <c r="L123" s="39"/>
      <c r="M123" s="181"/>
      <c r="N123" s="182"/>
      <c r="O123" s="64"/>
      <c r="P123" s="64"/>
      <c r="Q123" s="64"/>
      <c r="R123" s="64"/>
      <c r="S123" s="64"/>
      <c r="T123" s="65"/>
      <c r="U123" s="34"/>
      <c r="V123" s="34"/>
      <c r="W123" s="34"/>
      <c r="X123" s="34"/>
      <c r="Y123" s="34"/>
      <c r="Z123" s="34"/>
      <c r="AA123" s="34"/>
      <c r="AB123" s="34"/>
      <c r="AC123" s="34"/>
      <c r="AD123" s="34"/>
      <c r="AE123" s="34"/>
      <c r="AT123" s="17" t="s">
        <v>165</v>
      </c>
      <c r="AU123" s="17" t="s">
        <v>76</v>
      </c>
    </row>
    <row r="124" spans="1:65" s="2" customFormat="1" ht="19.5">
      <c r="A124" s="34"/>
      <c r="B124" s="35"/>
      <c r="C124" s="36"/>
      <c r="D124" s="178" t="s">
        <v>219</v>
      </c>
      <c r="E124" s="36"/>
      <c r="F124" s="194" t="s">
        <v>220</v>
      </c>
      <c r="G124" s="36"/>
      <c r="H124" s="36"/>
      <c r="I124" s="180"/>
      <c r="J124" s="36"/>
      <c r="K124" s="36"/>
      <c r="L124" s="39"/>
      <c r="M124" s="181"/>
      <c r="N124" s="182"/>
      <c r="O124" s="64"/>
      <c r="P124" s="64"/>
      <c r="Q124" s="64"/>
      <c r="R124" s="64"/>
      <c r="S124" s="64"/>
      <c r="T124" s="65"/>
      <c r="U124" s="34"/>
      <c r="V124" s="34"/>
      <c r="W124" s="34"/>
      <c r="X124" s="34"/>
      <c r="Y124" s="34"/>
      <c r="Z124" s="34"/>
      <c r="AA124" s="34"/>
      <c r="AB124" s="34"/>
      <c r="AC124" s="34"/>
      <c r="AD124" s="34"/>
      <c r="AE124" s="34"/>
      <c r="AT124" s="17" t="s">
        <v>219</v>
      </c>
      <c r="AU124" s="17" t="s">
        <v>76</v>
      </c>
    </row>
    <row r="125" spans="1:65" s="12" customFormat="1" ht="11.25">
      <c r="B125" s="183"/>
      <c r="C125" s="184"/>
      <c r="D125" s="178" t="s">
        <v>166</v>
      </c>
      <c r="E125" s="185" t="s">
        <v>35</v>
      </c>
      <c r="F125" s="186" t="s">
        <v>221</v>
      </c>
      <c r="G125" s="184"/>
      <c r="H125" s="187">
        <v>6048</v>
      </c>
      <c r="I125" s="188"/>
      <c r="J125" s="184"/>
      <c r="K125" s="184"/>
      <c r="L125" s="189"/>
      <c r="M125" s="190"/>
      <c r="N125" s="191"/>
      <c r="O125" s="191"/>
      <c r="P125" s="191"/>
      <c r="Q125" s="191"/>
      <c r="R125" s="191"/>
      <c r="S125" s="191"/>
      <c r="T125" s="192"/>
      <c r="AT125" s="193" t="s">
        <v>166</v>
      </c>
      <c r="AU125" s="193" t="s">
        <v>76</v>
      </c>
      <c r="AV125" s="12" t="s">
        <v>85</v>
      </c>
      <c r="AW125" s="12" t="s">
        <v>37</v>
      </c>
      <c r="AX125" s="12" t="s">
        <v>83</v>
      </c>
      <c r="AY125" s="193" t="s">
        <v>162</v>
      </c>
    </row>
    <row r="126" spans="1:65" s="2" customFormat="1" ht="16.5" customHeight="1">
      <c r="A126" s="34"/>
      <c r="B126" s="35"/>
      <c r="C126" s="163" t="s">
        <v>222</v>
      </c>
      <c r="D126" s="163" t="s">
        <v>157</v>
      </c>
      <c r="E126" s="164" t="s">
        <v>223</v>
      </c>
      <c r="F126" s="165" t="s">
        <v>224</v>
      </c>
      <c r="G126" s="166" t="s">
        <v>202</v>
      </c>
      <c r="H126" s="167">
        <v>5.0999999999999996</v>
      </c>
      <c r="I126" s="168"/>
      <c r="J126" s="169">
        <f>ROUND(I126*H126,2)</f>
        <v>0</v>
      </c>
      <c r="K126" s="170"/>
      <c r="L126" s="171"/>
      <c r="M126" s="172" t="s">
        <v>35</v>
      </c>
      <c r="N126" s="173" t="s">
        <v>47</v>
      </c>
      <c r="O126" s="64"/>
      <c r="P126" s="174">
        <f>O126*H126</f>
        <v>0</v>
      </c>
      <c r="Q126" s="174">
        <v>1</v>
      </c>
      <c r="R126" s="174">
        <f>Q126*H126</f>
        <v>5.0999999999999996</v>
      </c>
      <c r="S126" s="174">
        <v>0</v>
      </c>
      <c r="T126" s="175">
        <f>S126*H126</f>
        <v>0</v>
      </c>
      <c r="U126" s="34"/>
      <c r="V126" s="34"/>
      <c r="W126" s="34"/>
      <c r="X126" s="34"/>
      <c r="Y126" s="34"/>
      <c r="Z126" s="34"/>
      <c r="AA126" s="34"/>
      <c r="AB126" s="34"/>
      <c r="AC126" s="34"/>
      <c r="AD126" s="34"/>
      <c r="AE126" s="34"/>
      <c r="AR126" s="176" t="s">
        <v>161</v>
      </c>
      <c r="AT126" s="176" t="s">
        <v>157</v>
      </c>
      <c r="AU126" s="176" t="s">
        <v>76</v>
      </c>
      <c r="AY126" s="17" t="s">
        <v>162</v>
      </c>
      <c r="BE126" s="177">
        <f>IF(N126="základní",J126,0)</f>
        <v>0</v>
      </c>
      <c r="BF126" s="177">
        <f>IF(N126="snížená",J126,0)</f>
        <v>0</v>
      </c>
      <c r="BG126" s="177">
        <f>IF(N126="zákl. přenesená",J126,0)</f>
        <v>0</v>
      </c>
      <c r="BH126" s="177">
        <f>IF(N126="sníž. přenesená",J126,0)</f>
        <v>0</v>
      </c>
      <c r="BI126" s="177">
        <f>IF(N126="nulová",J126,0)</f>
        <v>0</v>
      </c>
      <c r="BJ126" s="17" t="s">
        <v>83</v>
      </c>
      <c r="BK126" s="177">
        <f>ROUND(I126*H126,2)</f>
        <v>0</v>
      </c>
      <c r="BL126" s="17" t="s">
        <v>163</v>
      </c>
      <c r="BM126" s="176" t="s">
        <v>225</v>
      </c>
    </row>
    <row r="127" spans="1:65" s="2" customFormat="1" ht="11.25">
      <c r="A127" s="34"/>
      <c r="B127" s="35"/>
      <c r="C127" s="36"/>
      <c r="D127" s="178" t="s">
        <v>165</v>
      </c>
      <c r="E127" s="36"/>
      <c r="F127" s="179" t="s">
        <v>224</v>
      </c>
      <c r="G127" s="36"/>
      <c r="H127" s="36"/>
      <c r="I127" s="180"/>
      <c r="J127" s="36"/>
      <c r="K127" s="36"/>
      <c r="L127" s="39"/>
      <c r="M127" s="181"/>
      <c r="N127" s="182"/>
      <c r="O127" s="64"/>
      <c r="P127" s="64"/>
      <c r="Q127" s="64"/>
      <c r="R127" s="64"/>
      <c r="S127" s="64"/>
      <c r="T127" s="65"/>
      <c r="U127" s="34"/>
      <c r="V127" s="34"/>
      <c r="W127" s="34"/>
      <c r="X127" s="34"/>
      <c r="Y127" s="34"/>
      <c r="Z127" s="34"/>
      <c r="AA127" s="34"/>
      <c r="AB127" s="34"/>
      <c r="AC127" s="34"/>
      <c r="AD127" s="34"/>
      <c r="AE127" s="34"/>
      <c r="AT127" s="17" t="s">
        <v>165</v>
      </c>
      <c r="AU127" s="17" t="s">
        <v>76</v>
      </c>
    </row>
    <row r="128" spans="1:65" s="12" customFormat="1" ht="11.25">
      <c r="B128" s="183"/>
      <c r="C128" s="184"/>
      <c r="D128" s="178" t="s">
        <v>166</v>
      </c>
      <c r="E128" s="185" t="s">
        <v>35</v>
      </c>
      <c r="F128" s="186" t="s">
        <v>226</v>
      </c>
      <c r="G128" s="184"/>
      <c r="H128" s="187">
        <v>5.0999999999999996</v>
      </c>
      <c r="I128" s="188"/>
      <c r="J128" s="184"/>
      <c r="K128" s="184"/>
      <c r="L128" s="189"/>
      <c r="M128" s="190"/>
      <c r="N128" s="191"/>
      <c r="O128" s="191"/>
      <c r="P128" s="191"/>
      <c r="Q128" s="191"/>
      <c r="R128" s="191"/>
      <c r="S128" s="191"/>
      <c r="T128" s="192"/>
      <c r="AT128" s="193" t="s">
        <v>166</v>
      </c>
      <c r="AU128" s="193" t="s">
        <v>76</v>
      </c>
      <c r="AV128" s="12" t="s">
        <v>85</v>
      </c>
      <c r="AW128" s="12" t="s">
        <v>37</v>
      </c>
      <c r="AX128" s="12" t="s">
        <v>83</v>
      </c>
      <c r="AY128" s="193" t="s">
        <v>162</v>
      </c>
    </row>
    <row r="129" spans="1:65" s="2" customFormat="1" ht="16.5" customHeight="1">
      <c r="A129" s="34"/>
      <c r="B129" s="35"/>
      <c r="C129" s="163" t="s">
        <v>227</v>
      </c>
      <c r="D129" s="163" t="s">
        <v>157</v>
      </c>
      <c r="E129" s="164" t="s">
        <v>228</v>
      </c>
      <c r="F129" s="165" t="s">
        <v>229</v>
      </c>
      <c r="G129" s="166" t="s">
        <v>230</v>
      </c>
      <c r="H129" s="167">
        <v>6</v>
      </c>
      <c r="I129" s="168"/>
      <c r="J129" s="169">
        <f>ROUND(I129*H129,2)</f>
        <v>0</v>
      </c>
      <c r="K129" s="170"/>
      <c r="L129" s="171"/>
      <c r="M129" s="172" t="s">
        <v>35</v>
      </c>
      <c r="N129" s="173" t="s">
        <v>47</v>
      </c>
      <c r="O129" s="64"/>
      <c r="P129" s="174">
        <f>O129*H129</f>
        <v>0</v>
      </c>
      <c r="Q129" s="174">
        <v>1.0500000000000001E-2</v>
      </c>
      <c r="R129" s="174">
        <f>Q129*H129</f>
        <v>6.3E-2</v>
      </c>
      <c r="S129" s="174">
        <v>0</v>
      </c>
      <c r="T129" s="175">
        <f>S129*H129</f>
        <v>0</v>
      </c>
      <c r="U129" s="34"/>
      <c r="V129" s="34"/>
      <c r="W129" s="34"/>
      <c r="X129" s="34"/>
      <c r="Y129" s="34"/>
      <c r="Z129" s="34"/>
      <c r="AA129" s="34"/>
      <c r="AB129" s="34"/>
      <c r="AC129" s="34"/>
      <c r="AD129" s="34"/>
      <c r="AE129" s="34"/>
      <c r="AR129" s="176" t="s">
        <v>161</v>
      </c>
      <c r="AT129" s="176" t="s">
        <v>157</v>
      </c>
      <c r="AU129" s="176" t="s">
        <v>76</v>
      </c>
      <c r="AY129" s="17" t="s">
        <v>162</v>
      </c>
      <c r="BE129" s="177">
        <f>IF(N129="základní",J129,0)</f>
        <v>0</v>
      </c>
      <c r="BF129" s="177">
        <f>IF(N129="snížená",J129,0)</f>
        <v>0</v>
      </c>
      <c r="BG129" s="177">
        <f>IF(N129="zákl. přenesená",J129,0)</f>
        <v>0</v>
      </c>
      <c r="BH129" s="177">
        <f>IF(N129="sníž. přenesená",J129,0)</f>
        <v>0</v>
      </c>
      <c r="BI129" s="177">
        <f>IF(N129="nulová",J129,0)</f>
        <v>0</v>
      </c>
      <c r="BJ129" s="17" t="s">
        <v>83</v>
      </c>
      <c r="BK129" s="177">
        <f>ROUND(I129*H129,2)</f>
        <v>0</v>
      </c>
      <c r="BL129" s="17" t="s">
        <v>163</v>
      </c>
      <c r="BM129" s="176" t="s">
        <v>231</v>
      </c>
    </row>
    <row r="130" spans="1:65" s="2" customFormat="1" ht="11.25">
      <c r="A130" s="34"/>
      <c r="B130" s="35"/>
      <c r="C130" s="36"/>
      <c r="D130" s="178" t="s">
        <v>165</v>
      </c>
      <c r="E130" s="36"/>
      <c r="F130" s="179" t="s">
        <v>229</v>
      </c>
      <c r="G130" s="36"/>
      <c r="H130" s="36"/>
      <c r="I130" s="180"/>
      <c r="J130" s="36"/>
      <c r="K130" s="36"/>
      <c r="L130" s="39"/>
      <c r="M130" s="181"/>
      <c r="N130" s="182"/>
      <c r="O130" s="64"/>
      <c r="P130" s="64"/>
      <c r="Q130" s="64"/>
      <c r="R130" s="64"/>
      <c r="S130" s="64"/>
      <c r="T130" s="65"/>
      <c r="U130" s="34"/>
      <c r="V130" s="34"/>
      <c r="W130" s="34"/>
      <c r="X130" s="34"/>
      <c r="Y130" s="34"/>
      <c r="Z130" s="34"/>
      <c r="AA130" s="34"/>
      <c r="AB130" s="34"/>
      <c r="AC130" s="34"/>
      <c r="AD130" s="34"/>
      <c r="AE130" s="34"/>
      <c r="AT130" s="17" t="s">
        <v>165</v>
      </c>
      <c r="AU130" s="17" t="s">
        <v>76</v>
      </c>
    </row>
    <row r="131" spans="1:65" s="2" customFormat="1" ht="19.5">
      <c r="A131" s="34"/>
      <c r="B131" s="35"/>
      <c r="C131" s="36"/>
      <c r="D131" s="178" t="s">
        <v>219</v>
      </c>
      <c r="E131" s="36"/>
      <c r="F131" s="194" t="s">
        <v>232</v>
      </c>
      <c r="G131" s="36"/>
      <c r="H131" s="36"/>
      <c r="I131" s="180"/>
      <c r="J131" s="36"/>
      <c r="K131" s="36"/>
      <c r="L131" s="39"/>
      <c r="M131" s="181"/>
      <c r="N131" s="182"/>
      <c r="O131" s="64"/>
      <c r="P131" s="64"/>
      <c r="Q131" s="64"/>
      <c r="R131" s="64"/>
      <c r="S131" s="64"/>
      <c r="T131" s="65"/>
      <c r="U131" s="34"/>
      <c r="V131" s="34"/>
      <c r="W131" s="34"/>
      <c r="X131" s="34"/>
      <c r="Y131" s="34"/>
      <c r="Z131" s="34"/>
      <c r="AA131" s="34"/>
      <c r="AB131" s="34"/>
      <c r="AC131" s="34"/>
      <c r="AD131" s="34"/>
      <c r="AE131" s="34"/>
      <c r="AT131" s="17" t="s">
        <v>219</v>
      </c>
      <c r="AU131" s="17" t="s">
        <v>76</v>
      </c>
    </row>
    <row r="132" spans="1:65" s="12" customFormat="1" ht="11.25">
      <c r="B132" s="183"/>
      <c r="C132" s="184"/>
      <c r="D132" s="178" t="s">
        <v>166</v>
      </c>
      <c r="E132" s="185" t="s">
        <v>35</v>
      </c>
      <c r="F132" s="186" t="s">
        <v>233</v>
      </c>
      <c r="G132" s="184"/>
      <c r="H132" s="187">
        <v>6</v>
      </c>
      <c r="I132" s="188"/>
      <c r="J132" s="184"/>
      <c r="K132" s="184"/>
      <c r="L132" s="189"/>
      <c r="M132" s="190"/>
      <c r="N132" s="191"/>
      <c r="O132" s="191"/>
      <c r="P132" s="191"/>
      <c r="Q132" s="191"/>
      <c r="R132" s="191"/>
      <c r="S132" s="191"/>
      <c r="T132" s="192"/>
      <c r="AT132" s="193" t="s">
        <v>166</v>
      </c>
      <c r="AU132" s="193" t="s">
        <v>76</v>
      </c>
      <c r="AV132" s="12" t="s">
        <v>85</v>
      </c>
      <c r="AW132" s="12" t="s">
        <v>37</v>
      </c>
      <c r="AX132" s="12" t="s">
        <v>83</v>
      </c>
      <c r="AY132" s="193" t="s">
        <v>162</v>
      </c>
    </row>
    <row r="133" spans="1:65" s="2" customFormat="1" ht="16.5" customHeight="1">
      <c r="A133" s="34"/>
      <c r="B133" s="35"/>
      <c r="C133" s="163" t="s">
        <v>8</v>
      </c>
      <c r="D133" s="163" t="s">
        <v>157</v>
      </c>
      <c r="E133" s="164" t="s">
        <v>234</v>
      </c>
      <c r="F133" s="165" t="s">
        <v>235</v>
      </c>
      <c r="G133" s="166" t="s">
        <v>236</v>
      </c>
      <c r="H133" s="167">
        <v>5</v>
      </c>
      <c r="I133" s="168"/>
      <c r="J133" s="169">
        <f>ROUND(I133*H133,2)</f>
        <v>0</v>
      </c>
      <c r="K133" s="170"/>
      <c r="L133" s="171"/>
      <c r="M133" s="172" t="s">
        <v>35</v>
      </c>
      <c r="N133" s="173" t="s">
        <v>47</v>
      </c>
      <c r="O133" s="64"/>
      <c r="P133" s="174">
        <f>O133*H133</f>
        <v>0</v>
      </c>
      <c r="Q133" s="174">
        <v>2.4289999999999998</v>
      </c>
      <c r="R133" s="174">
        <f>Q133*H133</f>
        <v>12.145</v>
      </c>
      <c r="S133" s="174">
        <v>0</v>
      </c>
      <c r="T133" s="175">
        <f>S133*H133</f>
        <v>0</v>
      </c>
      <c r="U133" s="34"/>
      <c r="V133" s="34"/>
      <c r="W133" s="34"/>
      <c r="X133" s="34"/>
      <c r="Y133" s="34"/>
      <c r="Z133" s="34"/>
      <c r="AA133" s="34"/>
      <c r="AB133" s="34"/>
      <c r="AC133" s="34"/>
      <c r="AD133" s="34"/>
      <c r="AE133" s="34"/>
      <c r="AR133" s="176" t="s">
        <v>161</v>
      </c>
      <c r="AT133" s="176" t="s">
        <v>157</v>
      </c>
      <c r="AU133" s="176" t="s">
        <v>76</v>
      </c>
      <c r="AY133" s="17" t="s">
        <v>162</v>
      </c>
      <c r="BE133" s="177">
        <f>IF(N133="základní",J133,0)</f>
        <v>0</v>
      </c>
      <c r="BF133" s="177">
        <f>IF(N133="snížená",J133,0)</f>
        <v>0</v>
      </c>
      <c r="BG133" s="177">
        <f>IF(N133="zákl. přenesená",J133,0)</f>
        <v>0</v>
      </c>
      <c r="BH133" s="177">
        <f>IF(N133="sníž. přenesená",J133,0)</f>
        <v>0</v>
      </c>
      <c r="BI133" s="177">
        <f>IF(N133="nulová",J133,0)</f>
        <v>0</v>
      </c>
      <c r="BJ133" s="17" t="s">
        <v>83</v>
      </c>
      <c r="BK133" s="177">
        <f>ROUND(I133*H133,2)</f>
        <v>0</v>
      </c>
      <c r="BL133" s="17" t="s">
        <v>163</v>
      </c>
      <c r="BM133" s="176" t="s">
        <v>237</v>
      </c>
    </row>
    <row r="134" spans="1:65" s="2" customFormat="1" ht="11.25">
      <c r="A134" s="34"/>
      <c r="B134" s="35"/>
      <c r="C134" s="36"/>
      <c r="D134" s="178" t="s">
        <v>165</v>
      </c>
      <c r="E134" s="36"/>
      <c r="F134" s="179" t="s">
        <v>235</v>
      </c>
      <c r="G134" s="36"/>
      <c r="H134" s="36"/>
      <c r="I134" s="180"/>
      <c r="J134" s="36"/>
      <c r="K134" s="36"/>
      <c r="L134" s="39"/>
      <c r="M134" s="181"/>
      <c r="N134" s="182"/>
      <c r="O134" s="64"/>
      <c r="P134" s="64"/>
      <c r="Q134" s="64"/>
      <c r="R134" s="64"/>
      <c r="S134" s="64"/>
      <c r="T134" s="65"/>
      <c r="U134" s="34"/>
      <c r="V134" s="34"/>
      <c r="W134" s="34"/>
      <c r="X134" s="34"/>
      <c r="Y134" s="34"/>
      <c r="Z134" s="34"/>
      <c r="AA134" s="34"/>
      <c r="AB134" s="34"/>
      <c r="AC134" s="34"/>
      <c r="AD134" s="34"/>
      <c r="AE134" s="34"/>
      <c r="AT134" s="17" t="s">
        <v>165</v>
      </c>
      <c r="AU134" s="17" t="s">
        <v>76</v>
      </c>
    </row>
    <row r="135" spans="1:65" s="2" customFormat="1" ht="19.5">
      <c r="A135" s="34"/>
      <c r="B135" s="35"/>
      <c r="C135" s="36"/>
      <c r="D135" s="178" t="s">
        <v>219</v>
      </c>
      <c r="E135" s="36"/>
      <c r="F135" s="194" t="s">
        <v>232</v>
      </c>
      <c r="G135" s="36"/>
      <c r="H135" s="36"/>
      <c r="I135" s="180"/>
      <c r="J135" s="36"/>
      <c r="K135" s="36"/>
      <c r="L135" s="39"/>
      <c r="M135" s="181"/>
      <c r="N135" s="182"/>
      <c r="O135" s="64"/>
      <c r="P135" s="64"/>
      <c r="Q135" s="64"/>
      <c r="R135" s="64"/>
      <c r="S135" s="64"/>
      <c r="T135" s="65"/>
      <c r="U135" s="34"/>
      <c r="V135" s="34"/>
      <c r="W135" s="34"/>
      <c r="X135" s="34"/>
      <c r="Y135" s="34"/>
      <c r="Z135" s="34"/>
      <c r="AA135" s="34"/>
      <c r="AB135" s="34"/>
      <c r="AC135" s="34"/>
      <c r="AD135" s="34"/>
      <c r="AE135" s="34"/>
      <c r="AT135" s="17" t="s">
        <v>219</v>
      </c>
      <c r="AU135" s="17" t="s">
        <v>76</v>
      </c>
    </row>
    <row r="136" spans="1:65" s="12" customFormat="1" ht="11.25">
      <c r="B136" s="183"/>
      <c r="C136" s="184"/>
      <c r="D136" s="178" t="s">
        <v>166</v>
      </c>
      <c r="E136" s="185" t="s">
        <v>35</v>
      </c>
      <c r="F136" s="186" t="s">
        <v>238</v>
      </c>
      <c r="G136" s="184"/>
      <c r="H136" s="187">
        <v>5</v>
      </c>
      <c r="I136" s="188"/>
      <c r="J136" s="184"/>
      <c r="K136" s="184"/>
      <c r="L136" s="189"/>
      <c r="M136" s="190"/>
      <c r="N136" s="191"/>
      <c r="O136" s="191"/>
      <c r="P136" s="191"/>
      <c r="Q136" s="191"/>
      <c r="R136" s="191"/>
      <c r="S136" s="191"/>
      <c r="T136" s="192"/>
      <c r="AT136" s="193" t="s">
        <v>166</v>
      </c>
      <c r="AU136" s="193" t="s">
        <v>76</v>
      </c>
      <c r="AV136" s="12" t="s">
        <v>85</v>
      </c>
      <c r="AW136" s="12" t="s">
        <v>37</v>
      </c>
      <c r="AX136" s="12" t="s">
        <v>83</v>
      </c>
      <c r="AY136" s="193" t="s">
        <v>162</v>
      </c>
    </row>
    <row r="137" spans="1:65" s="2" customFormat="1" ht="16.5" customHeight="1">
      <c r="A137" s="34"/>
      <c r="B137" s="35"/>
      <c r="C137" s="163" t="s">
        <v>239</v>
      </c>
      <c r="D137" s="163" t="s">
        <v>157</v>
      </c>
      <c r="E137" s="164" t="s">
        <v>240</v>
      </c>
      <c r="F137" s="165" t="s">
        <v>241</v>
      </c>
      <c r="G137" s="166" t="s">
        <v>230</v>
      </c>
      <c r="H137" s="167">
        <v>16.5</v>
      </c>
      <c r="I137" s="168"/>
      <c r="J137" s="169">
        <f>ROUND(I137*H137,2)</f>
        <v>0</v>
      </c>
      <c r="K137" s="170"/>
      <c r="L137" s="171"/>
      <c r="M137" s="172" t="s">
        <v>35</v>
      </c>
      <c r="N137" s="173" t="s">
        <v>47</v>
      </c>
      <c r="O137" s="64"/>
      <c r="P137" s="174">
        <f>O137*H137</f>
        <v>0</v>
      </c>
      <c r="Q137" s="174">
        <v>4.1799999999999997E-3</v>
      </c>
      <c r="R137" s="174">
        <f>Q137*H137</f>
        <v>6.896999999999999E-2</v>
      </c>
      <c r="S137" s="174">
        <v>0</v>
      </c>
      <c r="T137" s="175">
        <f>S137*H137</f>
        <v>0</v>
      </c>
      <c r="U137" s="34"/>
      <c r="V137" s="34"/>
      <c r="W137" s="34"/>
      <c r="X137" s="34"/>
      <c r="Y137" s="34"/>
      <c r="Z137" s="34"/>
      <c r="AA137" s="34"/>
      <c r="AB137" s="34"/>
      <c r="AC137" s="34"/>
      <c r="AD137" s="34"/>
      <c r="AE137" s="34"/>
      <c r="AR137" s="176" t="s">
        <v>161</v>
      </c>
      <c r="AT137" s="176" t="s">
        <v>157</v>
      </c>
      <c r="AU137" s="176" t="s">
        <v>76</v>
      </c>
      <c r="AY137" s="17" t="s">
        <v>162</v>
      </c>
      <c r="BE137" s="177">
        <f>IF(N137="základní",J137,0)</f>
        <v>0</v>
      </c>
      <c r="BF137" s="177">
        <f>IF(N137="snížená",J137,0)</f>
        <v>0</v>
      </c>
      <c r="BG137" s="177">
        <f>IF(N137="zákl. přenesená",J137,0)</f>
        <v>0</v>
      </c>
      <c r="BH137" s="177">
        <f>IF(N137="sníž. přenesená",J137,0)</f>
        <v>0</v>
      </c>
      <c r="BI137" s="177">
        <f>IF(N137="nulová",J137,0)</f>
        <v>0</v>
      </c>
      <c r="BJ137" s="17" t="s">
        <v>83</v>
      </c>
      <c r="BK137" s="177">
        <f>ROUND(I137*H137,2)</f>
        <v>0</v>
      </c>
      <c r="BL137" s="17" t="s">
        <v>163</v>
      </c>
      <c r="BM137" s="176" t="s">
        <v>242</v>
      </c>
    </row>
    <row r="138" spans="1:65" s="2" customFormat="1" ht="11.25">
      <c r="A138" s="34"/>
      <c r="B138" s="35"/>
      <c r="C138" s="36"/>
      <c r="D138" s="178" t="s">
        <v>165</v>
      </c>
      <c r="E138" s="36"/>
      <c r="F138" s="179" t="s">
        <v>241</v>
      </c>
      <c r="G138" s="36"/>
      <c r="H138" s="36"/>
      <c r="I138" s="180"/>
      <c r="J138" s="36"/>
      <c r="K138" s="36"/>
      <c r="L138" s="39"/>
      <c r="M138" s="181"/>
      <c r="N138" s="182"/>
      <c r="O138" s="64"/>
      <c r="P138" s="64"/>
      <c r="Q138" s="64"/>
      <c r="R138" s="64"/>
      <c r="S138" s="64"/>
      <c r="T138" s="65"/>
      <c r="U138" s="34"/>
      <c r="V138" s="34"/>
      <c r="W138" s="34"/>
      <c r="X138" s="34"/>
      <c r="Y138" s="34"/>
      <c r="Z138" s="34"/>
      <c r="AA138" s="34"/>
      <c r="AB138" s="34"/>
      <c r="AC138" s="34"/>
      <c r="AD138" s="34"/>
      <c r="AE138" s="34"/>
      <c r="AT138" s="17" t="s">
        <v>165</v>
      </c>
      <c r="AU138" s="17" t="s">
        <v>76</v>
      </c>
    </row>
    <row r="139" spans="1:65" s="2" customFormat="1" ht="19.5">
      <c r="A139" s="34"/>
      <c r="B139" s="35"/>
      <c r="C139" s="36"/>
      <c r="D139" s="178" t="s">
        <v>219</v>
      </c>
      <c r="E139" s="36"/>
      <c r="F139" s="194" t="s">
        <v>243</v>
      </c>
      <c r="G139" s="36"/>
      <c r="H139" s="36"/>
      <c r="I139" s="180"/>
      <c r="J139" s="36"/>
      <c r="K139" s="36"/>
      <c r="L139" s="39"/>
      <c r="M139" s="181"/>
      <c r="N139" s="182"/>
      <c r="O139" s="64"/>
      <c r="P139" s="64"/>
      <c r="Q139" s="64"/>
      <c r="R139" s="64"/>
      <c r="S139" s="64"/>
      <c r="T139" s="65"/>
      <c r="U139" s="34"/>
      <c r="V139" s="34"/>
      <c r="W139" s="34"/>
      <c r="X139" s="34"/>
      <c r="Y139" s="34"/>
      <c r="Z139" s="34"/>
      <c r="AA139" s="34"/>
      <c r="AB139" s="34"/>
      <c r="AC139" s="34"/>
      <c r="AD139" s="34"/>
      <c r="AE139" s="34"/>
      <c r="AT139" s="17" t="s">
        <v>219</v>
      </c>
      <c r="AU139" s="17" t="s">
        <v>76</v>
      </c>
    </row>
    <row r="140" spans="1:65" s="12" customFormat="1" ht="11.25">
      <c r="B140" s="183"/>
      <c r="C140" s="184"/>
      <c r="D140" s="178" t="s">
        <v>166</v>
      </c>
      <c r="E140" s="185" t="s">
        <v>35</v>
      </c>
      <c r="F140" s="186" t="s">
        <v>244</v>
      </c>
      <c r="G140" s="184"/>
      <c r="H140" s="187">
        <v>16.5</v>
      </c>
      <c r="I140" s="188"/>
      <c r="J140" s="184"/>
      <c r="K140" s="184"/>
      <c r="L140" s="189"/>
      <c r="M140" s="190"/>
      <c r="N140" s="191"/>
      <c r="O140" s="191"/>
      <c r="P140" s="191"/>
      <c r="Q140" s="191"/>
      <c r="R140" s="191"/>
      <c r="S140" s="191"/>
      <c r="T140" s="192"/>
      <c r="AT140" s="193" t="s">
        <v>166</v>
      </c>
      <c r="AU140" s="193" t="s">
        <v>76</v>
      </c>
      <c r="AV140" s="12" t="s">
        <v>85</v>
      </c>
      <c r="AW140" s="12" t="s">
        <v>37</v>
      </c>
      <c r="AX140" s="12" t="s">
        <v>83</v>
      </c>
      <c r="AY140" s="193" t="s">
        <v>162</v>
      </c>
    </row>
    <row r="141" spans="1:65" s="2" customFormat="1" ht="16.5" customHeight="1">
      <c r="A141" s="34"/>
      <c r="B141" s="35"/>
      <c r="C141" s="163" t="s">
        <v>245</v>
      </c>
      <c r="D141" s="163" t="s">
        <v>157</v>
      </c>
      <c r="E141" s="164" t="s">
        <v>246</v>
      </c>
      <c r="F141" s="165" t="s">
        <v>247</v>
      </c>
      <c r="G141" s="166" t="s">
        <v>202</v>
      </c>
      <c r="H141" s="167">
        <v>0.122</v>
      </c>
      <c r="I141" s="168"/>
      <c r="J141" s="169">
        <f>ROUND(I141*H141,2)</f>
        <v>0</v>
      </c>
      <c r="K141" s="170"/>
      <c r="L141" s="171"/>
      <c r="M141" s="172" t="s">
        <v>35</v>
      </c>
      <c r="N141" s="173" t="s">
        <v>47</v>
      </c>
      <c r="O141" s="64"/>
      <c r="P141" s="174">
        <f>O141*H141</f>
        <v>0</v>
      </c>
      <c r="Q141" s="174">
        <v>1</v>
      </c>
      <c r="R141" s="174">
        <f>Q141*H141</f>
        <v>0.122</v>
      </c>
      <c r="S141" s="174">
        <v>0</v>
      </c>
      <c r="T141" s="175">
        <f>S141*H141</f>
        <v>0</v>
      </c>
      <c r="U141" s="34"/>
      <c r="V141" s="34"/>
      <c r="W141" s="34"/>
      <c r="X141" s="34"/>
      <c r="Y141" s="34"/>
      <c r="Z141" s="34"/>
      <c r="AA141" s="34"/>
      <c r="AB141" s="34"/>
      <c r="AC141" s="34"/>
      <c r="AD141" s="34"/>
      <c r="AE141" s="34"/>
      <c r="AR141" s="176" t="s">
        <v>161</v>
      </c>
      <c r="AT141" s="176" t="s">
        <v>157</v>
      </c>
      <c r="AU141" s="176" t="s">
        <v>76</v>
      </c>
      <c r="AY141" s="17" t="s">
        <v>162</v>
      </c>
      <c r="BE141" s="177">
        <f>IF(N141="základní",J141,0)</f>
        <v>0</v>
      </c>
      <c r="BF141" s="177">
        <f>IF(N141="snížená",J141,0)</f>
        <v>0</v>
      </c>
      <c r="BG141" s="177">
        <f>IF(N141="zákl. přenesená",J141,0)</f>
        <v>0</v>
      </c>
      <c r="BH141" s="177">
        <f>IF(N141="sníž. přenesená",J141,0)</f>
        <v>0</v>
      </c>
      <c r="BI141" s="177">
        <f>IF(N141="nulová",J141,0)</f>
        <v>0</v>
      </c>
      <c r="BJ141" s="17" t="s">
        <v>83</v>
      </c>
      <c r="BK141" s="177">
        <f>ROUND(I141*H141,2)</f>
        <v>0</v>
      </c>
      <c r="BL141" s="17" t="s">
        <v>163</v>
      </c>
      <c r="BM141" s="176" t="s">
        <v>248</v>
      </c>
    </row>
    <row r="142" spans="1:65" s="2" customFormat="1" ht="11.25">
      <c r="A142" s="34"/>
      <c r="B142" s="35"/>
      <c r="C142" s="36"/>
      <c r="D142" s="178" t="s">
        <v>165</v>
      </c>
      <c r="E142" s="36"/>
      <c r="F142" s="179" t="s">
        <v>247</v>
      </c>
      <c r="G142" s="36"/>
      <c r="H142" s="36"/>
      <c r="I142" s="180"/>
      <c r="J142" s="36"/>
      <c r="K142" s="36"/>
      <c r="L142" s="39"/>
      <c r="M142" s="181"/>
      <c r="N142" s="182"/>
      <c r="O142" s="64"/>
      <c r="P142" s="64"/>
      <c r="Q142" s="64"/>
      <c r="R142" s="64"/>
      <c r="S142" s="64"/>
      <c r="T142" s="65"/>
      <c r="U142" s="34"/>
      <c r="V142" s="34"/>
      <c r="W142" s="34"/>
      <c r="X142" s="34"/>
      <c r="Y142" s="34"/>
      <c r="Z142" s="34"/>
      <c r="AA142" s="34"/>
      <c r="AB142" s="34"/>
      <c r="AC142" s="34"/>
      <c r="AD142" s="34"/>
      <c r="AE142" s="34"/>
      <c r="AT142" s="17" t="s">
        <v>165</v>
      </c>
      <c r="AU142" s="17" t="s">
        <v>76</v>
      </c>
    </row>
    <row r="143" spans="1:65" s="2" customFormat="1" ht="29.25">
      <c r="A143" s="34"/>
      <c r="B143" s="35"/>
      <c r="C143" s="36"/>
      <c r="D143" s="178" t="s">
        <v>219</v>
      </c>
      <c r="E143" s="36"/>
      <c r="F143" s="194" t="s">
        <v>249</v>
      </c>
      <c r="G143" s="36"/>
      <c r="H143" s="36"/>
      <c r="I143" s="180"/>
      <c r="J143" s="36"/>
      <c r="K143" s="36"/>
      <c r="L143" s="39"/>
      <c r="M143" s="181"/>
      <c r="N143" s="182"/>
      <c r="O143" s="64"/>
      <c r="P143" s="64"/>
      <c r="Q143" s="64"/>
      <c r="R143" s="64"/>
      <c r="S143" s="64"/>
      <c r="T143" s="65"/>
      <c r="U143" s="34"/>
      <c r="V143" s="34"/>
      <c r="W143" s="34"/>
      <c r="X143" s="34"/>
      <c r="Y143" s="34"/>
      <c r="Z143" s="34"/>
      <c r="AA143" s="34"/>
      <c r="AB143" s="34"/>
      <c r="AC143" s="34"/>
      <c r="AD143" s="34"/>
      <c r="AE143" s="34"/>
      <c r="AT143" s="17" t="s">
        <v>219</v>
      </c>
      <c r="AU143" s="17" t="s">
        <v>76</v>
      </c>
    </row>
    <row r="144" spans="1:65" s="12" customFormat="1" ht="11.25">
      <c r="B144" s="183"/>
      <c r="C144" s="184"/>
      <c r="D144" s="178" t="s">
        <v>166</v>
      </c>
      <c r="E144" s="185" t="s">
        <v>35</v>
      </c>
      <c r="F144" s="186" t="s">
        <v>250</v>
      </c>
      <c r="G144" s="184"/>
      <c r="H144" s="187">
        <v>0.122</v>
      </c>
      <c r="I144" s="188"/>
      <c r="J144" s="184"/>
      <c r="K144" s="184"/>
      <c r="L144" s="189"/>
      <c r="M144" s="190"/>
      <c r="N144" s="191"/>
      <c r="O144" s="191"/>
      <c r="P144" s="191"/>
      <c r="Q144" s="191"/>
      <c r="R144" s="191"/>
      <c r="S144" s="191"/>
      <c r="T144" s="192"/>
      <c r="AT144" s="193" t="s">
        <v>166</v>
      </c>
      <c r="AU144" s="193" t="s">
        <v>76</v>
      </c>
      <c r="AV144" s="12" t="s">
        <v>85</v>
      </c>
      <c r="AW144" s="12" t="s">
        <v>37</v>
      </c>
      <c r="AX144" s="12" t="s">
        <v>83</v>
      </c>
      <c r="AY144" s="193" t="s">
        <v>162</v>
      </c>
    </row>
    <row r="145" spans="1:65" s="2" customFormat="1" ht="16.5" customHeight="1">
      <c r="A145" s="34"/>
      <c r="B145" s="35"/>
      <c r="C145" s="163" t="s">
        <v>251</v>
      </c>
      <c r="D145" s="163" t="s">
        <v>157</v>
      </c>
      <c r="E145" s="164" t="s">
        <v>234</v>
      </c>
      <c r="F145" s="165" t="s">
        <v>235</v>
      </c>
      <c r="G145" s="166" t="s">
        <v>236</v>
      </c>
      <c r="H145" s="167">
        <v>2.97</v>
      </c>
      <c r="I145" s="168"/>
      <c r="J145" s="169">
        <f>ROUND(I145*H145,2)</f>
        <v>0</v>
      </c>
      <c r="K145" s="170"/>
      <c r="L145" s="171"/>
      <c r="M145" s="172" t="s">
        <v>35</v>
      </c>
      <c r="N145" s="173" t="s">
        <v>47</v>
      </c>
      <c r="O145" s="64"/>
      <c r="P145" s="174">
        <f>O145*H145</f>
        <v>0</v>
      </c>
      <c r="Q145" s="174">
        <v>2.4289999999999998</v>
      </c>
      <c r="R145" s="174">
        <f>Q145*H145</f>
        <v>7.2141299999999999</v>
      </c>
      <c r="S145" s="174">
        <v>0</v>
      </c>
      <c r="T145" s="175">
        <f>S145*H145</f>
        <v>0</v>
      </c>
      <c r="U145" s="34"/>
      <c r="V145" s="34"/>
      <c r="W145" s="34"/>
      <c r="X145" s="34"/>
      <c r="Y145" s="34"/>
      <c r="Z145" s="34"/>
      <c r="AA145" s="34"/>
      <c r="AB145" s="34"/>
      <c r="AC145" s="34"/>
      <c r="AD145" s="34"/>
      <c r="AE145" s="34"/>
      <c r="AR145" s="176" t="s">
        <v>161</v>
      </c>
      <c r="AT145" s="176" t="s">
        <v>157</v>
      </c>
      <c r="AU145" s="176" t="s">
        <v>76</v>
      </c>
      <c r="AY145" s="17" t="s">
        <v>162</v>
      </c>
      <c r="BE145" s="177">
        <f>IF(N145="základní",J145,0)</f>
        <v>0</v>
      </c>
      <c r="BF145" s="177">
        <f>IF(N145="snížená",J145,0)</f>
        <v>0</v>
      </c>
      <c r="BG145" s="177">
        <f>IF(N145="zákl. přenesená",J145,0)</f>
        <v>0</v>
      </c>
      <c r="BH145" s="177">
        <f>IF(N145="sníž. přenesená",J145,0)</f>
        <v>0</v>
      </c>
      <c r="BI145" s="177">
        <f>IF(N145="nulová",J145,0)</f>
        <v>0</v>
      </c>
      <c r="BJ145" s="17" t="s">
        <v>83</v>
      </c>
      <c r="BK145" s="177">
        <f>ROUND(I145*H145,2)</f>
        <v>0</v>
      </c>
      <c r="BL145" s="17" t="s">
        <v>163</v>
      </c>
      <c r="BM145" s="176" t="s">
        <v>252</v>
      </c>
    </row>
    <row r="146" spans="1:65" s="2" customFormat="1" ht="11.25">
      <c r="A146" s="34"/>
      <c r="B146" s="35"/>
      <c r="C146" s="36"/>
      <c r="D146" s="178" t="s">
        <v>165</v>
      </c>
      <c r="E146" s="36"/>
      <c r="F146" s="179" t="s">
        <v>235</v>
      </c>
      <c r="G146" s="36"/>
      <c r="H146" s="36"/>
      <c r="I146" s="180"/>
      <c r="J146" s="36"/>
      <c r="K146" s="36"/>
      <c r="L146" s="39"/>
      <c r="M146" s="181"/>
      <c r="N146" s="182"/>
      <c r="O146" s="64"/>
      <c r="P146" s="64"/>
      <c r="Q146" s="64"/>
      <c r="R146" s="64"/>
      <c r="S146" s="64"/>
      <c r="T146" s="65"/>
      <c r="U146" s="34"/>
      <c r="V146" s="34"/>
      <c r="W146" s="34"/>
      <c r="X146" s="34"/>
      <c r="Y146" s="34"/>
      <c r="Z146" s="34"/>
      <c r="AA146" s="34"/>
      <c r="AB146" s="34"/>
      <c r="AC146" s="34"/>
      <c r="AD146" s="34"/>
      <c r="AE146" s="34"/>
      <c r="AT146" s="17" t="s">
        <v>165</v>
      </c>
      <c r="AU146" s="17" t="s">
        <v>76</v>
      </c>
    </row>
    <row r="147" spans="1:65" s="2" customFormat="1" ht="29.25">
      <c r="A147" s="34"/>
      <c r="B147" s="35"/>
      <c r="C147" s="36"/>
      <c r="D147" s="178" t="s">
        <v>219</v>
      </c>
      <c r="E147" s="36"/>
      <c r="F147" s="194" t="s">
        <v>253</v>
      </c>
      <c r="G147" s="36"/>
      <c r="H147" s="36"/>
      <c r="I147" s="180"/>
      <c r="J147" s="36"/>
      <c r="K147" s="36"/>
      <c r="L147" s="39"/>
      <c r="M147" s="181"/>
      <c r="N147" s="182"/>
      <c r="O147" s="64"/>
      <c r="P147" s="64"/>
      <c r="Q147" s="64"/>
      <c r="R147" s="64"/>
      <c r="S147" s="64"/>
      <c r="T147" s="65"/>
      <c r="U147" s="34"/>
      <c r="V147" s="34"/>
      <c r="W147" s="34"/>
      <c r="X147" s="34"/>
      <c r="Y147" s="34"/>
      <c r="Z147" s="34"/>
      <c r="AA147" s="34"/>
      <c r="AB147" s="34"/>
      <c r="AC147" s="34"/>
      <c r="AD147" s="34"/>
      <c r="AE147" s="34"/>
      <c r="AT147" s="17" t="s">
        <v>219</v>
      </c>
      <c r="AU147" s="17" t="s">
        <v>76</v>
      </c>
    </row>
    <row r="148" spans="1:65" s="12" customFormat="1" ht="11.25">
      <c r="B148" s="183"/>
      <c r="C148" s="184"/>
      <c r="D148" s="178" t="s">
        <v>166</v>
      </c>
      <c r="E148" s="185" t="s">
        <v>35</v>
      </c>
      <c r="F148" s="186" t="s">
        <v>254</v>
      </c>
      <c r="G148" s="184"/>
      <c r="H148" s="187">
        <v>2.97</v>
      </c>
      <c r="I148" s="188"/>
      <c r="J148" s="184"/>
      <c r="K148" s="184"/>
      <c r="L148" s="189"/>
      <c r="M148" s="190"/>
      <c r="N148" s="191"/>
      <c r="O148" s="191"/>
      <c r="P148" s="191"/>
      <c r="Q148" s="191"/>
      <c r="R148" s="191"/>
      <c r="S148" s="191"/>
      <c r="T148" s="192"/>
      <c r="AT148" s="193" t="s">
        <v>166</v>
      </c>
      <c r="AU148" s="193" t="s">
        <v>76</v>
      </c>
      <c r="AV148" s="12" t="s">
        <v>85</v>
      </c>
      <c r="AW148" s="12" t="s">
        <v>37</v>
      </c>
      <c r="AX148" s="12" t="s">
        <v>83</v>
      </c>
      <c r="AY148" s="193" t="s">
        <v>162</v>
      </c>
    </row>
    <row r="149" spans="1:65" s="2" customFormat="1" ht="16.5" customHeight="1">
      <c r="A149" s="34"/>
      <c r="B149" s="35"/>
      <c r="C149" s="163" t="s">
        <v>255</v>
      </c>
      <c r="D149" s="163" t="s">
        <v>157</v>
      </c>
      <c r="E149" s="164" t="s">
        <v>256</v>
      </c>
      <c r="F149" s="165" t="s">
        <v>257</v>
      </c>
      <c r="G149" s="166" t="s">
        <v>160</v>
      </c>
      <c r="H149" s="167">
        <v>33</v>
      </c>
      <c r="I149" s="168"/>
      <c r="J149" s="169">
        <f>ROUND(I149*H149,2)</f>
        <v>0</v>
      </c>
      <c r="K149" s="170"/>
      <c r="L149" s="171"/>
      <c r="M149" s="172" t="s">
        <v>35</v>
      </c>
      <c r="N149" s="173" t="s">
        <v>47</v>
      </c>
      <c r="O149" s="64"/>
      <c r="P149" s="174">
        <f>O149*H149</f>
        <v>0</v>
      </c>
      <c r="Q149" s="174">
        <v>0</v>
      </c>
      <c r="R149" s="174">
        <f>Q149*H149</f>
        <v>0</v>
      </c>
      <c r="S149" s="174">
        <v>0</v>
      </c>
      <c r="T149" s="175">
        <f>S149*H149</f>
        <v>0</v>
      </c>
      <c r="U149" s="34"/>
      <c r="V149" s="34"/>
      <c r="W149" s="34"/>
      <c r="X149" s="34"/>
      <c r="Y149" s="34"/>
      <c r="Z149" s="34"/>
      <c r="AA149" s="34"/>
      <c r="AB149" s="34"/>
      <c r="AC149" s="34"/>
      <c r="AD149" s="34"/>
      <c r="AE149" s="34"/>
      <c r="AR149" s="176" t="s">
        <v>161</v>
      </c>
      <c r="AT149" s="176" t="s">
        <v>157</v>
      </c>
      <c r="AU149" s="176" t="s">
        <v>76</v>
      </c>
      <c r="AY149" s="17" t="s">
        <v>162</v>
      </c>
      <c r="BE149" s="177">
        <f>IF(N149="základní",J149,0)</f>
        <v>0</v>
      </c>
      <c r="BF149" s="177">
        <f>IF(N149="snížená",J149,0)</f>
        <v>0</v>
      </c>
      <c r="BG149" s="177">
        <f>IF(N149="zákl. přenesená",J149,0)</f>
        <v>0</v>
      </c>
      <c r="BH149" s="177">
        <f>IF(N149="sníž. přenesená",J149,0)</f>
        <v>0</v>
      </c>
      <c r="BI149" s="177">
        <f>IF(N149="nulová",J149,0)</f>
        <v>0</v>
      </c>
      <c r="BJ149" s="17" t="s">
        <v>83</v>
      </c>
      <c r="BK149" s="177">
        <f>ROUND(I149*H149,2)</f>
        <v>0</v>
      </c>
      <c r="BL149" s="17" t="s">
        <v>163</v>
      </c>
      <c r="BM149" s="176" t="s">
        <v>258</v>
      </c>
    </row>
    <row r="150" spans="1:65" s="2" customFormat="1" ht="11.25">
      <c r="A150" s="34"/>
      <c r="B150" s="35"/>
      <c r="C150" s="36"/>
      <c r="D150" s="178" t="s">
        <v>165</v>
      </c>
      <c r="E150" s="36"/>
      <c r="F150" s="179" t="s">
        <v>257</v>
      </c>
      <c r="G150" s="36"/>
      <c r="H150" s="36"/>
      <c r="I150" s="180"/>
      <c r="J150" s="36"/>
      <c r="K150" s="36"/>
      <c r="L150" s="39"/>
      <c r="M150" s="181"/>
      <c r="N150" s="182"/>
      <c r="O150" s="64"/>
      <c r="P150" s="64"/>
      <c r="Q150" s="64"/>
      <c r="R150" s="64"/>
      <c r="S150" s="64"/>
      <c r="T150" s="65"/>
      <c r="U150" s="34"/>
      <c r="V150" s="34"/>
      <c r="W150" s="34"/>
      <c r="X150" s="34"/>
      <c r="Y150" s="34"/>
      <c r="Z150" s="34"/>
      <c r="AA150" s="34"/>
      <c r="AB150" s="34"/>
      <c r="AC150" s="34"/>
      <c r="AD150" s="34"/>
      <c r="AE150" s="34"/>
      <c r="AT150" s="17" t="s">
        <v>165</v>
      </c>
      <c r="AU150" s="17" t="s">
        <v>76</v>
      </c>
    </row>
    <row r="151" spans="1:65" s="2" customFormat="1" ht="19.5">
      <c r="A151" s="34"/>
      <c r="B151" s="35"/>
      <c r="C151" s="36"/>
      <c r="D151" s="178" t="s">
        <v>219</v>
      </c>
      <c r="E151" s="36"/>
      <c r="F151" s="194" t="s">
        <v>259</v>
      </c>
      <c r="G151" s="36"/>
      <c r="H151" s="36"/>
      <c r="I151" s="180"/>
      <c r="J151" s="36"/>
      <c r="K151" s="36"/>
      <c r="L151" s="39"/>
      <c r="M151" s="181"/>
      <c r="N151" s="182"/>
      <c r="O151" s="64"/>
      <c r="P151" s="64"/>
      <c r="Q151" s="64"/>
      <c r="R151" s="64"/>
      <c r="S151" s="64"/>
      <c r="T151" s="65"/>
      <c r="U151" s="34"/>
      <c r="V151" s="34"/>
      <c r="W151" s="34"/>
      <c r="X151" s="34"/>
      <c r="Y151" s="34"/>
      <c r="Z151" s="34"/>
      <c r="AA151" s="34"/>
      <c r="AB151" s="34"/>
      <c r="AC151" s="34"/>
      <c r="AD151" s="34"/>
      <c r="AE151" s="34"/>
      <c r="AT151" s="17" t="s">
        <v>219</v>
      </c>
      <c r="AU151" s="17" t="s">
        <v>76</v>
      </c>
    </row>
    <row r="152" spans="1:65" s="12" customFormat="1" ht="11.25">
      <c r="B152" s="183"/>
      <c r="C152" s="184"/>
      <c r="D152" s="178" t="s">
        <v>166</v>
      </c>
      <c r="E152" s="185" t="s">
        <v>35</v>
      </c>
      <c r="F152" s="186" t="s">
        <v>260</v>
      </c>
      <c r="G152" s="184"/>
      <c r="H152" s="187">
        <v>33</v>
      </c>
      <c r="I152" s="188"/>
      <c r="J152" s="184"/>
      <c r="K152" s="184"/>
      <c r="L152" s="189"/>
      <c r="M152" s="190"/>
      <c r="N152" s="191"/>
      <c r="O152" s="191"/>
      <c r="P152" s="191"/>
      <c r="Q152" s="191"/>
      <c r="R152" s="191"/>
      <c r="S152" s="191"/>
      <c r="T152" s="192"/>
      <c r="AT152" s="193" t="s">
        <v>166</v>
      </c>
      <c r="AU152" s="193" t="s">
        <v>76</v>
      </c>
      <c r="AV152" s="12" t="s">
        <v>85</v>
      </c>
      <c r="AW152" s="12" t="s">
        <v>37</v>
      </c>
      <c r="AX152" s="12" t="s">
        <v>83</v>
      </c>
      <c r="AY152" s="193" t="s">
        <v>162</v>
      </c>
    </row>
    <row r="153" spans="1:65" s="2" customFormat="1" ht="21.75" customHeight="1">
      <c r="A153" s="34"/>
      <c r="B153" s="35"/>
      <c r="C153" s="163" t="s">
        <v>261</v>
      </c>
      <c r="D153" s="163" t="s">
        <v>157</v>
      </c>
      <c r="E153" s="164" t="s">
        <v>262</v>
      </c>
      <c r="F153" s="165" t="s">
        <v>263</v>
      </c>
      <c r="G153" s="166" t="s">
        <v>230</v>
      </c>
      <c r="H153" s="167">
        <v>7.2</v>
      </c>
      <c r="I153" s="168"/>
      <c r="J153" s="169">
        <f>ROUND(I153*H153,2)</f>
        <v>0</v>
      </c>
      <c r="K153" s="170"/>
      <c r="L153" s="171"/>
      <c r="M153" s="172" t="s">
        <v>35</v>
      </c>
      <c r="N153" s="173" t="s">
        <v>47</v>
      </c>
      <c r="O153" s="64"/>
      <c r="P153" s="174">
        <f>O153*H153</f>
        <v>0</v>
      </c>
      <c r="Q153" s="174">
        <v>0.25800000000000001</v>
      </c>
      <c r="R153" s="174">
        <f>Q153*H153</f>
        <v>1.8576000000000001</v>
      </c>
      <c r="S153" s="174">
        <v>0</v>
      </c>
      <c r="T153" s="175">
        <f>S153*H153</f>
        <v>0</v>
      </c>
      <c r="U153" s="34"/>
      <c r="V153" s="34"/>
      <c r="W153" s="34"/>
      <c r="X153" s="34"/>
      <c r="Y153" s="34"/>
      <c r="Z153" s="34"/>
      <c r="AA153" s="34"/>
      <c r="AB153" s="34"/>
      <c r="AC153" s="34"/>
      <c r="AD153" s="34"/>
      <c r="AE153" s="34"/>
      <c r="AR153" s="176" t="s">
        <v>161</v>
      </c>
      <c r="AT153" s="176" t="s">
        <v>157</v>
      </c>
      <c r="AU153" s="176" t="s">
        <v>76</v>
      </c>
      <c r="AY153" s="17" t="s">
        <v>162</v>
      </c>
      <c r="BE153" s="177">
        <f>IF(N153="základní",J153,0)</f>
        <v>0</v>
      </c>
      <c r="BF153" s="177">
        <f>IF(N153="snížená",J153,0)</f>
        <v>0</v>
      </c>
      <c r="BG153" s="177">
        <f>IF(N153="zákl. přenesená",J153,0)</f>
        <v>0</v>
      </c>
      <c r="BH153" s="177">
        <f>IF(N153="sníž. přenesená",J153,0)</f>
        <v>0</v>
      </c>
      <c r="BI153" s="177">
        <f>IF(N153="nulová",J153,0)</f>
        <v>0</v>
      </c>
      <c r="BJ153" s="17" t="s">
        <v>83</v>
      </c>
      <c r="BK153" s="177">
        <f>ROUND(I153*H153,2)</f>
        <v>0</v>
      </c>
      <c r="BL153" s="17" t="s">
        <v>163</v>
      </c>
      <c r="BM153" s="176" t="s">
        <v>264</v>
      </c>
    </row>
    <row r="154" spans="1:65" s="2" customFormat="1" ht="11.25">
      <c r="A154" s="34"/>
      <c r="B154" s="35"/>
      <c r="C154" s="36"/>
      <c r="D154" s="178" t="s">
        <v>165</v>
      </c>
      <c r="E154" s="36"/>
      <c r="F154" s="179" t="s">
        <v>265</v>
      </c>
      <c r="G154" s="36"/>
      <c r="H154" s="36"/>
      <c r="I154" s="180"/>
      <c r="J154" s="36"/>
      <c r="K154" s="36"/>
      <c r="L154" s="39"/>
      <c r="M154" s="181"/>
      <c r="N154" s="182"/>
      <c r="O154" s="64"/>
      <c r="P154" s="64"/>
      <c r="Q154" s="64"/>
      <c r="R154" s="64"/>
      <c r="S154" s="64"/>
      <c r="T154" s="65"/>
      <c r="U154" s="34"/>
      <c r="V154" s="34"/>
      <c r="W154" s="34"/>
      <c r="X154" s="34"/>
      <c r="Y154" s="34"/>
      <c r="Z154" s="34"/>
      <c r="AA154" s="34"/>
      <c r="AB154" s="34"/>
      <c r="AC154" s="34"/>
      <c r="AD154" s="34"/>
      <c r="AE154" s="34"/>
      <c r="AT154" s="17" t="s">
        <v>165</v>
      </c>
      <c r="AU154" s="17" t="s">
        <v>76</v>
      </c>
    </row>
    <row r="155" spans="1:65" s="2" customFormat="1" ht="19.5">
      <c r="A155" s="34"/>
      <c r="B155" s="35"/>
      <c r="C155" s="36"/>
      <c r="D155" s="178" t="s">
        <v>219</v>
      </c>
      <c r="E155" s="36"/>
      <c r="F155" s="194" t="s">
        <v>266</v>
      </c>
      <c r="G155" s="36"/>
      <c r="H155" s="36"/>
      <c r="I155" s="180"/>
      <c r="J155" s="36"/>
      <c r="K155" s="36"/>
      <c r="L155" s="39"/>
      <c r="M155" s="181"/>
      <c r="N155" s="182"/>
      <c r="O155" s="64"/>
      <c r="P155" s="64"/>
      <c r="Q155" s="64"/>
      <c r="R155" s="64"/>
      <c r="S155" s="64"/>
      <c r="T155" s="65"/>
      <c r="U155" s="34"/>
      <c r="V155" s="34"/>
      <c r="W155" s="34"/>
      <c r="X155" s="34"/>
      <c r="Y155" s="34"/>
      <c r="Z155" s="34"/>
      <c r="AA155" s="34"/>
      <c r="AB155" s="34"/>
      <c r="AC155" s="34"/>
      <c r="AD155" s="34"/>
      <c r="AE155" s="34"/>
      <c r="AT155" s="17" t="s">
        <v>219</v>
      </c>
      <c r="AU155" s="17" t="s">
        <v>76</v>
      </c>
    </row>
    <row r="156" spans="1:65" s="12" customFormat="1" ht="11.25">
      <c r="B156" s="183"/>
      <c r="C156" s="184"/>
      <c r="D156" s="178" t="s">
        <v>166</v>
      </c>
      <c r="E156" s="185" t="s">
        <v>35</v>
      </c>
      <c r="F156" s="186" t="s">
        <v>267</v>
      </c>
      <c r="G156" s="184"/>
      <c r="H156" s="187">
        <v>7.2</v>
      </c>
      <c r="I156" s="188"/>
      <c r="J156" s="184"/>
      <c r="K156" s="184"/>
      <c r="L156" s="189"/>
      <c r="M156" s="190"/>
      <c r="N156" s="191"/>
      <c r="O156" s="191"/>
      <c r="P156" s="191"/>
      <c r="Q156" s="191"/>
      <c r="R156" s="191"/>
      <c r="S156" s="191"/>
      <c r="T156" s="192"/>
      <c r="AT156" s="193" t="s">
        <v>166</v>
      </c>
      <c r="AU156" s="193" t="s">
        <v>76</v>
      </c>
      <c r="AV156" s="12" t="s">
        <v>85</v>
      </c>
      <c r="AW156" s="12" t="s">
        <v>37</v>
      </c>
      <c r="AX156" s="12" t="s">
        <v>83</v>
      </c>
      <c r="AY156" s="193" t="s">
        <v>162</v>
      </c>
    </row>
    <row r="157" spans="1:65" s="2" customFormat="1" ht="21.75" customHeight="1">
      <c r="A157" s="34"/>
      <c r="B157" s="35"/>
      <c r="C157" s="163" t="s">
        <v>7</v>
      </c>
      <c r="D157" s="163" t="s">
        <v>157</v>
      </c>
      <c r="E157" s="164" t="s">
        <v>262</v>
      </c>
      <c r="F157" s="165" t="s">
        <v>263</v>
      </c>
      <c r="G157" s="166" t="s">
        <v>230</v>
      </c>
      <c r="H157" s="167">
        <v>5.4</v>
      </c>
      <c r="I157" s="168"/>
      <c r="J157" s="169">
        <f>ROUND(I157*H157,2)</f>
        <v>0</v>
      </c>
      <c r="K157" s="170"/>
      <c r="L157" s="171"/>
      <c r="M157" s="172" t="s">
        <v>35</v>
      </c>
      <c r="N157" s="173" t="s">
        <v>47</v>
      </c>
      <c r="O157" s="64"/>
      <c r="P157" s="174">
        <f>O157*H157</f>
        <v>0</v>
      </c>
      <c r="Q157" s="174">
        <v>0.25800000000000001</v>
      </c>
      <c r="R157" s="174">
        <f>Q157*H157</f>
        <v>1.3932000000000002</v>
      </c>
      <c r="S157" s="174">
        <v>0</v>
      </c>
      <c r="T157" s="175">
        <f>S157*H157</f>
        <v>0</v>
      </c>
      <c r="U157" s="34"/>
      <c r="V157" s="34"/>
      <c r="W157" s="34"/>
      <c r="X157" s="34"/>
      <c r="Y157" s="34"/>
      <c r="Z157" s="34"/>
      <c r="AA157" s="34"/>
      <c r="AB157" s="34"/>
      <c r="AC157" s="34"/>
      <c r="AD157" s="34"/>
      <c r="AE157" s="34"/>
      <c r="AR157" s="176" t="s">
        <v>161</v>
      </c>
      <c r="AT157" s="176" t="s">
        <v>157</v>
      </c>
      <c r="AU157" s="176" t="s">
        <v>76</v>
      </c>
      <c r="AY157" s="17" t="s">
        <v>162</v>
      </c>
      <c r="BE157" s="177">
        <f>IF(N157="základní",J157,0)</f>
        <v>0</v>
      </c>
      <c r="BF157" s="177">
        <f>IF(N157="snížená",J157,0)</f>
        <v>0</v>
      </c>
      <c r="BG157" s="177">
        <f>IF(N157="zákl. přenesená",J157,0)</f>
        <v>0</v>
      </c>
      <c r="BH157" s="177">
        <f>IF(N157="sníž. přenesená",J157,0)</f>
        <v>0</v>
      </c>
      <c r="BI157" s="177">
        <f>IF(N157="nulová",J157,0)</f>
        <v>0</v>
      </c>
      <c r="BJ157" s="17" t="s">
        <v>83</v>
      </c>
      <c r="BK157" s="177">
        <f>ROUND(I157*H157,2)</f>
        <v>0</v>
      </c>
      <c r="BL157" s="17" t="s">
        <v>163</v>
      </c>
      <c r="BM157" s="176" t="s">
        <v>268</v>
      </c>
    </row>
    <row r="158" spans="1:65" s="2" customFormat="1" ht="11.25">
      <c r="A158" s="34"/>
      <c r="B158" s="35"/>
      <c r="C158" s="36"/>
      <c r="D158" s="178" t="s">
        <v>165</v>
      </c>
      <c r="E158" s="36"/>
      <c r="F158" s="179" t="s">
        <v>265</v>
      </c>
      <c r="G158" s="36"/>
      <c r="H158" s="36"/>
      <c r="I158" s="180"/>
      <c r="J158" s="36"/>
      <c r="K158" s="36"/>
      <c r="L158" s="39"/>
      <c r="M158" s="181"/>
      <c r="N158" s="182"/>
      <c r="O158" s="64"/>
      <c r="P158" s="64"/>
      <c r="Q158" s="64"/>
      <c r="R158" s="64"/>
      <c r="S158" s="64"/>
      <c r="T158" s="65"/>
      <c r="U158" s="34"/>
      <c r="V158" s="34"/>
      <c r="W158" s="34"/>
      <c r="X158" s="34"/>
      <c r="Y158" s="34"/>
      <c r="Z158" s="34"/>
      <c r="AA158" s="34"/>
      <c r="AB158" s="34"/>
      <c r="AC158" s="34"/>
      <c r="AD158" s="34"/>
      <c r="AE158" s="34"/>
      <c r="AT158" s="17" t="s">
        <v>165</v>
      </c>
      <c r="AU158" s="17" t="s">
        <v>76</v>
      </c>
    </row>
    <row r="159" spans="1:65" s="2" customFormat="1" ht="19.5">
      <c r="A159" s="34"/>
      <c r="B159" s="35"/>
      <c r="C159" s="36"/>
      <c r="D159" s="178" t="s">
        <v>219</v>
      </c>
      <c r="E159" s="36"/>
      <c r="F159" s="194" t="s">
        <v>269</v>
      </c>
      <c r="G159" s="36"/>
      <c r="H159" s="36"/>
      <c r="I159" s="180"/>
      <c r="J159" s="36"/>
      <c r="K159" s="36"/>
      <c r="L159" s="39"/>
      <c r="M159" s="181"/>
      <c r="N159" s="182"/>
      <c r="O159" s="64"/>
      <c r="P159" s="64"/>
      <c r="Q159" s="64"/>
      <c r="R159" s="64"/>
      <c r="S159" s="64"/>
      <c r="T159" s="65"/>
      <c r="U159" s="34"/>
      <c r="V159" s="34"/>
      <c r="W159" s="34"/>
      <c r="X159" s="34"/>
      <c r="Y159" s="34"/>
      <c r="Z159" s="34"/>
      <c r="AA159" s="34"/>
      <c r="AB159" s="34"/>
      <c r="AC159" s="34"/>
      <c r="AD159" s="34"/>
      <c r="AE159" s="34"/>
      <c r="AT159" s="17" t="s">
        <v>219</v>
      </c>
      <c r="AU159" s="17" t="s">
        <v>76</v>
      </c>
    </row>
    <row r="160" spans="1:65" s="12" customFormat="1" ht="11.25">
      <c r="B160" s="183"/>
      <c r="C160" s="184"/>
      <c r="D160" s="178" t="s">
        <v>166</v>
      </c>
      <c r="E160" s="185" t="s">
        <v>35</v>
      </c>
      <c r="F160" s="186" t="s">
        <v>270</v>
      </c>
      <c r="G160" s="184"/>
      <c r="H160" s="187">
        <v>5.4</v>
      </c>
      <c r="I160" s="188"/>
      <c r="J160" s="184"/>
      <c r="K160" s="184"/>
      <c r="L160" s="189"/>
      <c r="M160" s="190"/>
      <c r="N160" s="191"/>
      <c r="O160" s="191"/>
      <c r="P160" s="191"/>
      <c r="Q160" s="191"/>
      <c r="R160" s="191"/>
      <c r="S160" s="191"/>
      <c r="T160" s="192"/>
      <c r="AT160" s="193" t="s">
        <v>166</v>
      </c>
      <c r="AU160" s="193" t="s">
        <v>76</v>
      </c>
      <c r="AV160" s="12" t="s">
        <v>85</v>
      </c>
      <c r="AW160" s="12" t="s">
        <v>37</v>
      </c>
      <c r="AX160" s="12" t="s">
        <v>83</v>
      </c>
      <c r="AY160" s="193" t="s">
        <v>162</v>
      </c>
    </row>
    <row r="161" spans="1:65" s="2" customFormat="1" ht="21.75" customHeight="1">
      <c r="A161" s="34"/>
      <c r="B161" s="35"/>
      <c r="C161" s="163" t="s">
        <v>271</v>
      </c>
      <c r="D161" s="163" t="s">
        <v>157</v>
      </c>
      <c r="E161" s="164" t="s">
        <v>262</v>
      </c>
      <c r="F161" s="165" t="s">
        <v>263</v>
      </c>
      <c r="G161" s="166" t="s">
        <v>230</v>
      </c>
      <c r="H161" s="167">
        <v>5.4</v>
      </c>
      <c r="I161" s="168"/>
      <c r="J161" s="169">
        <f>ROUND(I161*H161,2)</f>
        <v>0</v>
      </c>
      <c r="K161" s="170"/>
      <c r="L161" s="171"/>
      <c r="M161" s="172" t="s">
        <v>35</v>
      </c>
      <c r="N161" s="173" t="s">
        <v>47</v>
      </c>
      <c r="O161" s="64"/>
      <c r="P161" s="174">
        <f>O161*H161</f>
        <v>0</v>
      </c>
      <c r="Q161" s="174">
        <v>0.25800000000000001</v>
      </c>
      <c r="R161" s="174">
        <f>Q161*H161</f>
        <v>1.3932000000000002</v>
      </c>
      <c r="S161" s="174">
        <v>0</v>
      </c>
      <c r="T161" s="175">
        <f>S161*H161</f>
        <v>0</v>
      </c>
      <c r="U161" s="34"/>
      <c r="V161" s="34"/>
      <c r="W161" s="34"/>
      <c r="X161" s="34"/>
      <c r="Y161" s="34"/>
      <c r="Z161" s="34"/>
      <c r="AA161" s="34"/>
      <c r="AB161" s="34"/>
      <c r="AC161" s="34"/>
      <c r="AD161" s="34"/>
      <c r="AE161" s="34"/>
      <c r="AR161" s="176" t="s">
        <v>161</v>
      </c>
      <c r="AT161" s="176" t="s">
        <v>157</v>
      </c>
      <c r="AU161" s="176" t="s">
        <v>76</v>
      </c>
      <c r="AY161" s="17" t="s">
        <v>162</v>
      </c>
      <c r="BE161" s="177">
        <f>IF(N161="základní",J161,0)</f>
        <v>0</v>
      </c>
      <c r="BF161" s="177">
        <f>IF(N161="snížená",J161,0)</f>
        <v>0</v>
      </c>
      <c r="BG161" s="177">
        <f>IF(N161="zákl. přenesená",J161,0)</f>
        <v>0</v>
      </c>
      <c r="BH161" s="177">
        <f>IF(N161="sníž. přenesená",J161,0)</f>
        <v>0</v>
      </c>
      <c r="BI161" s="177">
        <f>IF(N161="nulová",J161,0)</f>
        <v>0</v>
      </c>
      <c r="BJ161" s="17" t="s">
        <v>83</v>
      </c>
      <c r="BK161" s="177">
        <f>ROUND(I161*H161,2)</f>
        <v>0</v>
      </c>
      <c r="BL161" s="17" t="s">
        <v>163</v>
      </c>
      <c r="BM161" s="176" t="s">
        <v>272</v>
      </c>
    </row>
    <row r="162" spans="1:65" s="2" customFormat="1" ht="11.25">
      <c r="A162" s="34"/>
      <c r="B162" s="35"/>
      <c r="C162" s="36"/>
      <c r="D162" s="178" t="s">
        <v>165</v>
      </c>
      <c r="E162" s="36"/>
      <c r="F162" s="179" t="s">
        <v>265</v>
      </c>
      <c r="G162" s="36"/>
      <c r="H162" s="36"/>
      <c r="I162" s="180"/>
      <c r="J162" s="36"/>
      <c r="K162" s="36"/>
      <c r="L162" s="39"/>
      <c r="M162" s="181"/>
      <c r="N162" s="182"/>
      <c r="O162" s="64"/>
      <c r="P162" s="64"/>
      <c r="Q162" s="64"/>
      <c r="R162" s="64"/>
      <c r="S162" s="64"/>
      <c r="T162" s="65"/>
      <c r="U162" s="34"/>
      <c r="V162" s="34"/>
      <c r="W162" s="34"/>
      <c r="X162" s="34"/>
      <c r="Y162" s="34"/>
      <c r="Z162" s="34"/>
      <c r="AA162" s="34"/>
      <c r="AB162" s="34"/>
      <c r="AC162" s="34"/>
      <c r="AD162" s="34"/>
      <c r="AE162" s="34"/>
      <c r="AT162" s="17" t="s">
        <v>165</v>
      </c>
      <c r="AU162" s="17" t="s">
        <v>76</v>
      </c>
    </row>
    <row r="163" spans="1:65" s="2" customFormat="1" ht="19.5">
      <c r="A163" s="34"/>
      <c r="B163" s="35"/>
      <c r="C163" s="36"/>
      <c r="D163" s="178" t="s">
        <v>219</v>
      </c>
      <c r="E163" s="36"/>
      <c r="F163" s="194" t="s">
        <v>273</v>
      </c>
      <c r="G163" s="36"/>
      <c r="H163" s="36"/>
      <c r="I163" s="180"/>
      <c r="J163" s="36"/>
      <c r="K163" s="36"/>
      <c r="L163" s="39"/>
      <c r="M163" s="181"/>
      <c r="N163" s="182"/>
      <c r="O163" s="64"/>
      <c r="P163" s="64"/>
      <c r="Q163" s="64"/>
      <c r="R163" s="64"/>
      <c r="S163" s="64"/>
      <c r="T163" s="65"/>
      <c r="U163" s="34"/>
      <c r="V163" s="34"/>
      <c r="W163" s="34"/>
      <c r="X163" s="34"/>
      <c r="Y163" s="34"/>
      <c r="Z163" s="34"/>
      <c r="AA163" s="34"/>
      <c r="AB163" s="34"/>
      <c r="AC163" s="34"/>
      <c r="AD163" s="34"/>
      <c r="AE163" s="34"/>
      <c r="AT163" s="17" t="s">
        <v>219</v>
      </c>
      <c r="AU163" s="17" t="s">
        <v>76</v>
      </c>
    </row>
    <row r="164" spans="1:65" s="12" customFormat="1" ht="11.25">
      <c r="B164" s="183"/>
      <c r="C164" s="184"/>
      <c r="D164" s="178" t="s">
        <v>166</v>
      </c>
      <c r="E164" s="185" t="s">
        <v>35</v>
      </c>
      <c r="F164" s="186" t="s">
        <v>270</v>
      </c>
      <c r="G164" s="184"/>
      <c r="H164" s="187">
        <v>5.4</v>
      </c>
      <c r="I164" s="188"/>
      <c r="J164" s="184"/>
      <c r="K164" s="184"/>
      <c r="L164" s="189"/>
      <c r="M164" s="190"/>
      <c r="N164" s="191"/>
      <c r="O164" s="191"/>
      <c r="P164" s="191"/>
      <c r="Q164" s="191"/>
      <c r="R164" s="191"/>
      <c r="S164" s="191"/>
      <c r="T164" s="192"/>
      <c r="AT164" s="193" t="s">
        <v>166</v>
      </c>
      <c r="AU164" s="193" t="s">
        <v>76</v>
      </c>
      <c r="AV164" s="12" t="s">
        <v>85</v>
      </c>
      <c r="AW164" s="12" t="s">
        <v>37</v>
      </c>
      <c r="AX164" s="12" t="s">
        <v>83</v>
      </c>
      <c r="AY164" s="193" t="s">
        <v>162</v>
      </c>
    </row>
    <row r="165" spans="1:65" s="13" customFormat="1" ht="25.9" customHeight="1">
      <c r="B165" s="195"/>
      <c r="C165" s="196"/>
      <c r="D165" s="197" t="s">
        <v>75</v>
      </c>
      <c r="E165" s="198" t="s">
        <v>274</v>
      </c>
      <c r="F165" s="198" t="s">
        <v>275</v>
      </c>
      <c r="G165" s="196"/>
      <c r="H165" s="196"/>
      <c r="I165" s="199"/>
      <c r="J165" s="200">
        <f>BK165</f>
        <v>0</v>
      </c>
      <c r="K165" s="196"/>
      <c r="L165" s="201"/>
      <c r="M165" s="202"/>
      <c r="N165" s="203"/>
      <c r="O165" s="203"/>
      <c r="P165" s="204">
        <f>P166</f>
        <v>0</v>
      </c>
      <c r="Q165" s="203"/>
      <c r="R165" s="204">
        <f>R166</f>
        <v>11.60078</v>
      </c>
      <c r="S165" s="203"/>
      <c r="T165" s="205">
        <f>T166</f>
        <v>0</v>
      </c>
      <c r="AR165" s="206" t="s">
        <v>83</v>
      </c>
      <c r="AT165" s="207" t="s">
        <v>75</v>
      </c>
      <c r="AU165" s="207" t="s">
        <v>76</v>
      </c>
      <c r="AY165" s="206" t="s">
        <v>162</v>
      </c>
      <c r="BK165" s="208">
        <f>BK166</f>
        <v>0</v>
      </c>
    </row>
    <row r="166" spans="1:65" s="13" customFormat="1" ht="22.9" customHeight="1">
      <c r="B166" s="195"/>
      <c r="C166" s="196"/>
      <c r="D166" s="197" t="s">
        <v>75</v>
      </c>
      <c r="E166" s="209" t="s">
        <v>181</v>
      </c>
      <c r="F166" s="209" t="s">
        <v>276</v>
      </c>
      <c r="G166" s="196"/>
      <c r="H166" s="196"/>
      <c r="I166" s="199"/>
      <c r="J166" s="210">
        <f>BK166</f>
        <v>0</v>
      </c>
      <c r="K166" s="196"/>
      <c r="L166" s="201"/>
      <c r="M166" s="202"/>
      <c r="N166" s="203"/>
      <c r="O166" s="203"/>
      <c r="P166" s="204">
        <f>SUM(P167:P321)</f>
        <v>0</v>
      </c>
      <c r="Q166" s="203"/>
      <c r="R166" s="204">
        <f>SUM(R167:R321)</f>
        <v>11.60078</v>
      </c>
      <c r="S166" s="203"/>
      <c r="T166" s="205">
        <f>SUM(T167:T321)</f>
        <v>0</v>
      </c>
      <c r="AR166" s="206" t="s">
        <v>83</v>
      </c>
      <c r="AT166" s="207" t="s">
        <v>75</v>
      </c>
      <c r="AU166" s="207" t="s">
        <v>83</v>
      </c>
      <c r="AY166" s="206" t="s">
        <v>162</v>
      </c>
      <c r="BK166" s="208">
        <f>SUM(BK167:BK321)</f>
        <v>0</v>
      </c>
    </row>
    <row r="167" spans="1:65" s="2" customFormat="1" ht="16.5" customHeight="1">
      <c r="A167" s="34"/>
      <c r="B167" s="35"/>
      <c r="C167" s="211" t="s">
        <v>277</v>
      </c>
      <c r="D167" s="211" t="s">
        <v>278</v>
      </c>
      <c r="E167" s="212" t="s">
        <v>279</v>
      </c>
      <c r="F167" s="213" t="s">
        <v>280</v>
      </c>
      <c r="G167" s="214" t="s">
        <v>281</v>
      </c>
      <c r="H167" s="215">
        <v>4.4349999999999996</v>
      </c>
      <c r="I167" s="216"/>
      <c r="J167" s="217">
        <f>ROUND(I167*H167,2)</f>
        <v>0</v>
      </c>
      <c r="K167" s="218"/>
      <c r="L167" s="39"/>
      <c r="M167" s="219" t="s">
        <v>35</v>
      </c>
      <c r="N167" s="220" t="s">
        <v>47</v>
      </c>
      <c r="O167" s="64"/>
      <c r="P167" s="174">
        <f>O167*H167</f>
        <v>0</v>
      </c>
      <c r="Q167" s="174">
        <v>0</v>
      </c>
      <c r="R167" s="174">
        <f>Q167*H167</f>
        <v>0</v>
      </c>
      <c r="S167" s="174">
        <v>0</v>
      </c>
      <c r="T167" s="175">
        <f>S167*H167</f>
        <v>0</v>
      </c>
      <c r="U167" s="34"/>
      <c r="V167" s="34"/>
      <c r="W167" s="34"/>
      <c r="X167" s="34"/>
      <c r="Y167" s="34"/>
      <c r="Z167" s="34"/>
      <c r="AA167" s="34"/>
      <c r="AB167" s="34"/>
      <c r="AC167" s="34"/>
      <c r="AD167" s="34"/>
      <c r="AE167" s="34"/>
      <c r="AR167" s="176" t="s">
        <v>163</v>
      </c>
      <c r="AT167" s="176" t="s">
        <v>278</v>
      </c>
      <c r="AU167" s="176" t="s">
        <v>85</v>
      </c>
      <c r="AY167" s="17" t="s">
        <v>162</v>
      </c>
      <c r="BE167" s="177">
        <f>IF(N167="základní",J167,0)</f>
        <v>0</v>
      </c>
      <c r="BF167" s="177">
        <f>IF(N167="snížená",J167,0)</f>
        <v>0</v>
      </c>
      <c r="BG167" s="177">
        <f>IF(N167="zákl. přenesená",J167,0)</f>
        <v>0</v>
      </c>
      <c r="BH167" s="177">
        <f>IF(N167="sníž. přenesená",J167,0)</f>
        <v>0</v>
      </c>
      <c r="BI167" s="177">
        <f>IF(N167="nulová",J167,0)</f>
        <v>0</v>
      </c>
      <c r="BJ167" s="17" t="s">
        <v>83</v>
      </c>
      <c r="BK167" s="177">
        <f>ROUND(I167*H167,2)</f>
        <v>0</v>
      </c>
      <c r="BL167" s="17" t="s">
        <v>163</v>
      </c>
      <c r="BM167" s="176" t="s">
        <v>282</v>
      </c>
    </row>
    <row r="168" spans="1:65" s="2" customFormat="1" ht="58.5">
      <c r="A168" s="34"/>
      <c r="B168" s="35"/>
      <c r="C168" s="36"/>
      <c r="D168" s="178" t="s">
        <v>165</v>
      </c>
      <c r="E168" s="36"/>
      <c r="F168" s="179" t="s">
        <v>283</v>
      </c>
      <c r="G168" s="36"/>
      <c r="H168" s="36"/>
      <c r="I168" s="180"/>
      <c r="J168" s="36"/>
      <c r="K168" s="36"/>
      <c r="L168" s="39"/>
      <c r="M168" s="181"/>
      <c r="N168" s="182"/>
      <c r="O168" s="64"/>
      <c r="P168" s="64"/>
      <c r="Q168" s="64"/>
      <c r="R168" s="64"/>
      <c r="S168" s="64"/>
      <c r="T168" s="65"/>
      <c r="U168" s="34"/>
      <c r="V168" s="34"/>
      <c r="W168" s="34"/>
      <c r="X168" s="34"/>
      <c r="Y168" s="34"/>
      <c r="Z168" s="34"/>
      <c r="AA168" s="34"/>
      <c r="AB168" s="34"/>
      <c r="AC168" s="34"/>
      <c r="AD168" s="34"/>
      <c r="AE168" s="34"/>
      <c r="AT168" s="17" t="s">
        <v>165</v>
      </c>
      <c r="AU168" s="17" t="s">
        <v>85</v>
      </c>
    </row>
    <row r="169" spans="1:65" s="2" customFormat="1" ht="19.5">
      <c r="A169" s="34"/>
      <c r="B169" s="35"/>
      <c r="C169" s="36"/>
      <c r="D169" s="178" t="s">
        <v>219</v>
      </c>
      <c r="E169" s="36"/>
      <c r="F169" s="194" t="s">
        <v>284</v>
      </c>
      <c r="G169" s="36"/>
      <c r="H169" s="36"/>
      <c r="I169" s="180"/>
      <c r="J169" s="36"/>
      <c r="K169" s="36"/>
      <c r="L169" s="39"/>
      <c r="M169" s="181"/>
      <c r="N169" s="182"/>
      <c r="O169" s="64"/>
      <c r="P169" s="64"/>
      <c r="Q169" s="64"/>
      <c r="R169" s="64"/>
      <c r="S169" s="64"/>
      <c r="T169" s="65"/>
      <c r="U169" s="34"/>
      <c r="V169" s="34"/>
      <c r="W169" s="34"/>
      <c r="X169" s="34"/>
      <c r="Y169" s="34"/>
      <c r="Z169" s="34"/>
      <c r="AA169" s="34"/>
      <c r="AB169" s="34"/>
      <c r="AC169" s="34"/>
      <c r="AD169" s="34"/>
      <c r="AE169" s="34"/>
      <c r="AT169" s="17" t="s">
        <v>219</v>
      </c>
      <c r="AU169" s="17" t="s">
        <v>85</v>
      </c>
    </row>
    <row r="170" spans="1:65" s="12" customFormat="1" ht="11.25">
      <c r="B170" s="183"/>
      <c r="C170" s="184"/>
      <c r="D170" s="178" t="s">
        <v>166</v>
      </c>
      <c r="E170" s="185" t="s">
        <v>35</v>
      </c>
      <c r="F170" s="186" t="s">
        <v>285</v>
      </c>
      <c r="G170" s="184"/>
      <c r="H170" s="187">
        <v>4.4349999999999996</v>
      </c>
      <c r="I170" s="188"/>
      <c r="J170" s="184"/>
      <c r="K170" s="184"/>
      <c r="L170" s="189"/>
      <c r="M170" s="190"/>
      <c r="N170" s="191"/>
      <c r="O170" s="191"/>
      <c r="P170" s="191"/>
      <c r="Q170" s="191"/>
      <c r="R170" s="191"/>
      <c r="S170" s="191"/>
      <c r="T170" s="192"/>
      <c r="AT170" s="193" t="s">
        <v>166</v>
      </c>
      <c r="AU170" s="193" t="s">
        <v>85</v>
      </c>
      <c r="AV170" s="12" t="s">
        <v>85</v>
      </c>
      <c r="AW170" s="12" t="s">
        <v>37</v>
      </c>
      <c r="AX170" s="12" t="s">
        <v>83</v>
      </c>
      <c r="AY170" s="193" t="s">
        <v>162</v>
      </c>
    </row>
    <row r="171" spans="1:65" s="2" customFormat="1" ht="16.5" customHeight="1">
      <c r="A171" s="34"/>
      <c r="B171" s="35"/>
      <c r="C171" s="211" t="s">
        <v>286</v>
      </c>
      <c r="D171" s="211" t="s">
        <v>278</v>
      </c>
      <c r="E171" s="212" t="s">
        <v>287</v>
      </c>
      <c r="F171" s="213" t="s">
        <v>288</v>
      </c>
      <c r="G171" s="214" t="s">
        <v>236</v>
      </c>
      <c r="H171" s="215">
        <v>4035</v>
      </c>
      <c r="I171" s="216"/>
      <c r="J171" s="217">
        <f>ROUND(I171*H171,2)</f>
        <v>0</v>
      </c>
      <c r="K171" s="218"/>
      <c r="L171" s="39"/>
      <c r="M171" s="219" t="s">
        <v>35</v>
      </c>
      <c r="N171" s="220" t="s">
        <v>47</v>
      </c>
      <c r="O171" s="64"/>
      <c r="P171" s="174">
        <f>O171*H171</f>
        <v>0</v>
      </c>
      <c r="Q171" s="174">
        <v>0</v>
      </c>
      <c r="R171" s="174">
        <f>Q171*H171</f>
        <v>0</v>
      </c>
      <c r="S171" s="174">
        <v>0</v>
      </c>
      <c r="T171" s="175">
        <f>S171*H171</f>
        <v>0</v>
      </c>
      <c r="U171" s="34"/>
      <c r="V171" s="34"/>
      <c r="W171" s="34"/>
      <c r="X171" s="34"/>
      <c r="Y171" s="34"/>
      <c r="Z171" s="34"/>
      <c r="AA171" s="34"/>
      <c r="AB171" s="34"/>
      <c r="AC171" s="34"/>
      <c r="AD171" s="34"/>
      <c r="AE171" s="34"/>
      <c r="AR171" s="176" t="s">
        <v>163</v>
      </c>
      <c r="AT171" s="176" t="s">
        <v>278</v>
      </c>
      <c r="AU171" s="176" t="s">
        <v>85</v>
      </c>
      <c r="AY171" s="17" t="s">
        <v>162</v>
      </c>
      <c r="BE171" s="177">
        <f>IF(N171="základní",J171,0)</f>
        <v>0</v>
      </c>
      <c r="BF171" s="177">
        <f>IF(N171="snížená",J171,0)</f>
        <v>0</v>
      </c>
      <c r="BG171" s="177">
        <f>IF(N171="zákl. přenesená",J171,0)</f>
        <v>0</v>
      </c>
      <c r="BH171" s="177">
        <f>IF(N171="sníž. přenesená",J171,0)</f>
        <v>0</v>
      </c>
      <c r="BI171" s="177">
        <f>IF(N171="nulová",J171,0)</f>
        <v>0</v>
      </c>
      <c r="BJ171" s="17" t="s">
        <v>83</v>
      </c>
      <c r="BK171" s="177">
        <f>ROUND(I171*H171,2)</f>
        <v>0</v>
      </c>
      <c r="BL171" s="17" t="s">
        <v>163</v>
      </c>
      <c r="BM171" s="176" t="s">
        <v>289</v>
      </c>
    </row>
    <row r="172" spans="1:65" s="2" customFormat="1" ht="19.5">
      <c r="A172" s="34"/>
      <c r="B172" s="35"/>
      <c r="C172" s="36"/>
      <c r="D172" s="178" t="s">
        <v>165</v>
      </c>
      <c r="E172" s="36"/>
      <c r="F172" s="179" t="s">
        <v>290</v>
      </c>
      <c r="G172" s="36"/>
      <c r="H172" s="36"/>
      <c r="I172" s="180"/>
      <c r="J172" s="36"/>
      <c r="K172" s="36"/>
      <c r="L172" s="39"/>
      <c r="M172" s="181"/>
      <c r="N172" s="182"/>
      <c r="O172" s="64"/>
      <c r="P172" s="64"/>
      <c r="Q172" s="64"/>
      <c r="R172" s="64"/>
      <c r="S172" s="64"/>
      <c r="T172" s="65"/>
      <c r="U172" s="34"/>
      <c r="V172" s="34"/>
      <c r="W172" s="34"/>
      <c r="X172" s="34"/>
      <c r="Y172" s="34"/>
      <c r="Z172" s="34"/>
      <c r="AA172" s="34"/>
      <c r="AB172" s="34"/>
      <c r="AC172" s="34"/>
      <c r="AD172" s="34"/>
      <c r="AE172" s="34"/>
      <c r="AT172" s="17" t="s">
        <v>165</v>
      </c>
      <c r="AU172" s="17" t="s">
        <v>85</v>
      </c>
    </row>
    <row r="173" spans="1:65" s="12" customFormat="1" ht="11.25">
      <c r="B173" s="183"/>
      <c r="C173" s="184"/>
      <c r="D173" s="178" t="s">
        <v>166</v>
      </c>
      <c r="E173" s="185" t="s">
        <v>35</v>
      </c>
      <c r="F173" s="186" t="s">
        <v>291</v>
      </c>
      <c r="G173" s="184"/>
      <c r="H173" s="187">
        <v>4035</v>
      </c>
      <c r="I173" s="188"/>
      <c r="J173" s="184"/>
      <c r="K173" s="184"/>
      <c r="L173" s="189"/>
      <c r="M173" s="190"/>
      <c r="N173" s="191"/>
      <c r="O173" s="191"/>
      <c r="P173" s="191"/>
      <c r="Q173" s="191"/>
      <c r="R173" s="191"/>
      <c r="S173" s="191"/>
      <c r="T173" s="192"/>
      <c r="AT173" s="193" t="s">
        <v>166</v>
      </c>
      <c r="AU173" s="193" t="s">
        <v>85</v>
      </c>
      <c r="AV173" s="12" t="s">
        <v>85</v>
      </c>
      <c r="AW173" s="12" t="s">
        <v>37</v>
      </c>
      <c r="AX173" s="12" t="s">
        <v>83</v>
      </c>
      <c r="AY173" s="193" t="s">
        <v>162</v>
      </c>
    </row>
    <row r="174" spans="1:65" s="2" customFormat="1" ht="16.5" customHeight="1">
      <c r="A174" s="34"/>
      <c r="B174" s="35"/>
      <c r="C174" s="211" t="s">
        <v>292</v>
      </c>
      <c r="D174" s="211" t="s">
        <v>278</v>
      </c>
      <c r="E174" s="212" t="s">
        <v>293</v>
      </c>
      <c r="F174" s="213" t="s">
        <v>294</v>
      </c>
      <c r="G174" s="214" t="s">
        <v>230</v>
      </c>
      <c r="H174" s="215">
        <v>1331</v>
      </c>
      <c r="I174" s="216"/>
      <c r="J174" s="217">
        <f>ROUND(I174*H174,2)</f>
        <v>0</v>
      </c>
      <c r="K174" s="218"/>
      <c r="L174" s="39"/>
      <c r="M174" s="219" t="s">
        <v>35</v>
      </c>
      <c r="N174" s="220" t="s">
        <v>47</v>
      </c>
      <c r="O174" s="64"/>
      <c r="P174" s="174">
        <f>O174*H174</f>
        <v>0</v>
      </c>
      <c r="Q174" s="174">
        <v>0</v>
      </c>
      <c r="R174" s="174">
        <f>Q174*H174</f>
        <v>0</v>
      </c>
      <c r="S174" s="174">
        <v>0</v>
      </c>
      <c r="T174" s="175">
        <f>S174*H174</f>
        <v>0</v>
      </c>
      <c r="U174" s="34"/>
      <c r="V174" s="34"/>
      <c r="W174" s="34"/>
      <c r="X174" s="34"/>
      <c r="Y174" s="34"/>
      <c r="Z174" s="34"/>
      <c r="AA174" s="34"/>
      <c r="AB174" s="34"/>
      <c r="AC174" s="34"/>
      <c r="AD174" s="34"/>
      <c r="AE174" s="34"/>
      <c r="AR174" s="176" t="s">
        <v>163</v>
      </c>
      <c r="AT174" s="176" t="s">
        <v>278</v>
      </c>
      <c r="AU174" s="176" t="s">
        <v>85</v>
      </c>
      <c r="AY174" s="17" t="s">
        <v>162</v>
      </c>
      <c r="BE174" s="177">
        <f>IF(N174="základní",J174,0)</f>
        <v>0</v>
      </c>
      <c r="BF174" s="177">
        <f>IF(N174="snížená",J174,0)</f>
        <v>0</v>
      </c>
      <c r="BG174" s="177">
        <f>IF(N174="zákl. přenesená",J174,0)</f>
        <v>0</v>
      </c>
      <c r="BH174" s="177">
        <f>IF(N174="sníž. přenesená",J174,0)</f>
        <v>0</v>
      </c>
      <c r="BI174" s="177">
        <f>IF(N174="nulová",J174,0)</f>
        <v>0</v>
      </c>
      <c r="BJ174" s="17" t="s">
        <v>83</v>
      </c>
      <c r="BK174" s="177">
        <f>ROUND(I174*H174,2)</f>
        <v>0</v>
      </c>
      <c r="BL174" s="17" t="s">
        <v>163</v>
      </c>
      <c r="BM174" s="176" t="s">
        <v>295</v>
      </c>
    </row>
    <row r="175" spans="1:65" s="2" customFormat="1" ht="19.5">
      <c r="A175" s="34"/>
      <c r="B175" s="35"/>
      <c r="C175" s="36"/>
      <c r="D175" s="178" t="s">
        <v>165</v>
      </c>
      <c r="E175" s="36"/>
      <c r="F175" s="179" t="s">
        <v>296</v>
      </c>
      <c r="G175" s="36"/>
      <c r="H175" s="36"/>
      <c r="I175" s="180"/>
      <c r="J175" s="36"/>
      <c r="K175" s="36"/>
      <c r="L175" s="39"/>
      <c r="M175" s="181"/>
      <c r="N175" s="182"/>
      <c r="O175" s="64"/>
      <c r="P175" s="64"/>
      <c r="Q175" s="64"/>
      <c r="R175" s="64"/>
      <c r="S175" s="64"/>
      <c r="T175" s="65"/>
      <c r="U175" s="34"/>
      <c r="V175" s="34"/>
      <c r="W175" s="34"/>
      <c r="X175" s="34"/>
      <c r="Y175" s="34"/>
      <c r="Z175" s="34"/>
      <c r="AA175" s="34"/>
      <c r="AB175" s="34"/>
      <c r="AC175" s="34"/>
      <c r="AD175" s="34"/>
      <c r="AE175" s="34"/>
      <c r="AT175" s="17" t="s">
        <v>165</v>
      </c>
      <c r="AU175" s="17" t="s">
        <v>85</v>
      </c>
    </row>
    <row r="176" spans="1:65" s="12" customFormat="1" ht="11.25">
      <c r="B176" s="183"/>
      <c r="C176" s="184"/>
      <c r="D176" s="178" t="s">
        <v>166</v>
      </c>
      <c r="E176" s="185" t="s">
        <v>35</v>
      </c>
      <c r="F176" s="186" t="s">
        <v>297</v>
      </c>
      <c r="G176" s="184"/>
      <c r="H176" s="187">
        <v>1331</v>
      </c>
      <c r="I176" s="188"/>
      <c r="J176" s="184"/>
      <c r="K176" s="184"/>
      <c r="L176" s="189"/>
      <c r="M176" s="190"/>
      <c r="N176" s="191"/>
      <c r="O176" s="191"/>
      <c r="P176" s="191"/>
      <c r="Q176" s="191"/>
      <c r="R176" s="191"/>
      <c r="S176" s="191"/>
      <c r="T176" s="192"/>
      <c r="AT176" s="193" t="s">
        <v>166</v>
      </c>
      <c r="AU176" s="193" t="s">
        <v>85</v>
      </c>
      <c r="AV176" s="12" t="s">
        <v>85</v>
      </c>
      <c r="AW176" s="12" t="s">
        <v>37</v>
      </c>
      <c r="AX176" s="12" t="s">
        <v>83</v>
      </c>
      <c r="AY176" s="193" t="s">
        <v>162</v>
      </c>
    </row>
    <row r="177" spans="1:65" s="2" customFormat="1" ht="16.5" customHeight="1">
      <c r="A177" s="34"/>
      <c r="B177" s="35"/>
      <c r="C177" s="211" t="s">
        <v>298</v>
      </c>
      <c r="D177" s="211" t="s">
        <v>278</v>
      </c>
      <c r="E177" s="212" t="s">
        <v>299</v>
      </c>
      <c r="F177" s="213" t="s">
        <v>300</v>
      </c>
      <c r="G177" s="214" t="s">
        <v>281</v>
      </c>
      <c r="H177" s="215">
        <v>8.8699999999999992</v>
      </c>
      <c r="I177" s="216"/>
      <c r="J177" s="217">
        <f>ROUND(I177*H177,2)</f>
        <v>0</v>
      </c>
      <c r="K177" s="218"/>
      <c r="L177" s="39"/>
      <c r="M177" s="219" t="s">
        <v>35</v>
      </c>
      <c r="N177" s="220" t="s">
        <v>47</v>
      </c>
      <c r="O177" s="64"/>
      <c r="P177" s="174">
        <f>O177*H177</f>
        <v>0</v>
      </c>
      <c r="Q177" s="174">
        <v>0</v>
      </c>
      <c r="R177" s="174">
        <f>Q177*H177</f>
        <v>0</v>
      </c>
      <c r="S177" s="174">
        <v>0</v>
      </c>
      <c r="T177" s="175">
        <f>S177*H177</f>
        <v>0</v>
      </c>
      <c r="U177" s="34"/>
      <c r="V177" s="34"/>
      <c r="W177" s="34"/>
      <c r="X177" s="34"/>
      <c r="Y177" s="34"/>
      <c r="Z177" s="34"/>
      <c r="AA177" s="34"/>
      <c r="AB177" s="34"/>
      <c r="AC177" s="34"/>
      <c r="AD177" s="34"/>
      <c r="AE177" s="34"/>
      <c r="AR177" s="176" t="s">
        <v>163</v>
      </c>
      <c r="AT177" s="176" t="s">
        <v>278</v>
      </c>
      <c r="AU177" s="176" t="s">
        <v>85</v>
      </c>
      <c r="AY177" s="17" t="s">
        <v>162</v>
      </c>
      <c r="BE177" s="177">
        <f>IF(N177="základní",J177,0)</f>
        <v>0</v>
      </c>
      <c r="BF177" s="177">
        <f>IF(N177="snížená",J177,0)</f>
        <v>0</v>
      </c>
      <c r="BG177" s="177">
        <f>IF(N177="zákl. přenesená",J177,0)</f>
        <v>0</v>
      </c>
      <c r="BH177" s="177">
        <f>IF(N177="sníž. přenesená",J177,0)</f>
        <v>0</v>
      </c>
      <c r="BI177" s="177">
        <f>IF(N177="nulová",J177,0)</f>
        <v>0</v>
      </c>
      <c r="BJ177" s="17" t="s">
        <v>83</v>
      </c>
      <c r="BK177" s="177">
        <f>ROUND(I177*H177,2)</f>
        <v>0</v>
      </c>
      <c r="BL177" s="17" t="s">
        <v>163</v>
      </c>
      <c r="BM177" s="176" t="s">
        <v>301</v>
      </c>
    </row>
    <row r="178" spans="1:65" s="2" customFormat="1" ht="19.5">
      <c r="A178" s="34"/>
      <c r="B178" s="35"/>
      <c r="C178" s="36"/>
      <c r="D178" s="178" t="s">
        <v>165</v>
      </c>
      <c r="E178" s="36"/>
      <c r="F178" s="179" t="s">
        <v>302</v>
      </c>
      <c r="G178" s="36"/>
      <c r="H178" s="36"/>
      <c r="I178" s="180"/>
      <c r="J178" s="36"/>
      <c r="K178" s="36"/>
      <c r="L178" s="39"/>
      <c r="M178" s="181"/>
      <c r="N178" s="182"/>
      <c r="O178" s="64"/>
      <c r="P178" s="64"/>
      <c r="Q178" s="64"/>
      <c r="R178" s="64"/>
      <c r="S178" s="64"/>
      <c r="T178" s="65"/>
      <c r="U178" s="34"/>
      <c r="V178" s="34"/>
      <c r="W178" s="34"/>
      <c r="X178" s="34"/>
      <c r="Y178" s="34"/>
      <c r="Z178" s="34"/>
      <c r="AA178" s="34"/>
      <c r="AB178" s="34"/>
      <c r="AC178" s="34"/>
      <c r="AD178" s="34"/>
      <c r="AE178" s="34"/>
      <c r="AT178" s="17" t="s">
        <v>165</v>
      </c>
      <c r="AU178" s="17" t="s">
        <v>85</v>
      </c>
    </row>
    <row r="179" spans="1:65" s="12" customFormat="1" ht="11.25">
      <c r="B179" s="183"/>
      <c r="C179" s="184"/>
      <c r="D179" s="178" t="s">
        <v>166</v>
      </c>
      <c r="E179" s="185" t="s">
        <v>35</v>
      </c>
      <c r="F179" s="186" t="s">
        <v>303</v>
      </c>
      <c r="G179" s="184"/>
      <c r="H179" s="187">
        <v>8.8699999999999992</v>
      </c>
      <c r="I179" s="188"/>
      <c r="J179" s="184"/>
      <c r="K179" s="184"/>
      <c r="L179" s="189"/>
      <c r="M179" s="190"/>
      <c r="N179" s="191"/>
      <c r="O179" s="191"/>
      <c r="P179" s="191"/>
      <c r="Q179" s="191"/>
      <c r="R179" s="191"/>
      <c r="S179" s="191"/>
      <c r="T179" s="192"/>
      <c r="AT179" s="193" t="s">
        <v>166</v>
      </c>
      <c r="AU179" s="193" t="s">
        <v>85</v>
      </c>
      <c r="AV179" s="12" t="s">
        <v>85</v>
      </c>
      <c r="AW179" s="12" t="s">
        <v>37</v>
      </c>
      <c r="AX179" s="12" t="s">
        <v>83</v>
      </c>
      <c r="AY179" s="193" t="s">
        <v>162</v>
      </c>
    </row>
    <row r="180" spans="1:65" s="2" customFormat="1" ht="21.75" customHeight="1">
      <c r="A180" s="34"/>
      <c r="B180" s="35"/>
      <c r="C180" s="211" t="s">
        <v>304</v>
      </c>
      <c r="D180" s="211" t="s">
        <v>278</v>
      </c>
      <c r="E180" s="212" t="s">
        <v>305</v>
      </c>
      <c r="F180" s="213" t="s">
        <v>306</v>
      </c>
      <c r="G180" s="214" t="s">
        <v>160</v>
      </c>
      <c r="H180" s="215">
        <v>6424</v>
      </c>
      <c r="I180" s="216"/>
      <c r="J180" s="217">
        <f>ROUND(I180*H180,2)</f>
        <v>0</v>
      </c>
      <c r="K180" s="218"/>
      <c r="L180" s="39"/>
      <c r="M180" s="219" t="s">
        <v>35</v>
      </c>
      <c r="N180" s="220" t="s">
        <v>47</v>
      </c>
      <c r="O180" s="64"/>
      <c r="P180" s="174">
        <f>O180*H180</f>
        <v>0</v>
      </c>
      <c r="Q180" s="174">
        <v>0</v>
      </c>
      <c r="R180" s="174">
        <f>Q180*H180</f>
        <v>0</v>
      </c>
      <c r="S180" s="174">
        <v>0</v>
      </c>
      <c r="T180" s="175">
        <f>S180*H180</f>
        <v>0</v>
      </c>
      <c r="U180" s="34"/>
      <c r="V180" s="34"/>
      <c r="W180" s="34"/>
      <c r="X180" s="34"/>
      <c r="Y180" s="34"/>
      <c r="Z180" s="34"/>
      <c r="AA180" s="34"/>
      <c r="AB180" s="34"/>
      <c r="AC180" s="34"/>
      <c r="AD180" s="34"/>
      <c r="AE180" s="34"/>
      <c r="AR180" s="176" t="s">
        <v>163</v>
      </c>
      <c r="AT180" s="176" t="s">
        <v>278</v>
      </c>
      <c r="AU180" s="176" t="s">
        <v>85</v>
      </c>
      <c r="AY180" s="17" t="s">
        <v>162</v>
      </c>
      <c r="BE180" s="177">
        <f>IF(N180="základní",J180,0)</f>
        <v>0</v>
      </c>
      <c r="BF180" s="177">
        <f>IF(N180="snížená",J180,0)</f>
        <v>0</v>
      </c>
      <c r="BG180" s="177">
        <f>IF(N180="zákl. přenesená",J180,0)</f>
        <v>0</v>
      </c>
      <c r="BH180" s="177">
        <f>IF(N180="sníž. přenesená",J180,0)</f>
        <v>0</v>
      </c>
      <c r="BI180" s="177">
        <f>IF(N180="nulová",J180,0)</f>
        <v>0</v>
      </c>
      <c r="BJ180" s="17" t="s">
        <v>83</v>
      </c>
      <c r="BK180" s="177">
        <f>ROUND(I180*H180,2)</f>
        <v>0</v>
      </c>
      <c r="BL180" s="17" t="s">
        <v>163</v>
      </c>
      <c r="BM180" s="176" t="s">
        <v>307</v>
      </c>
    </row>
    <row r="181" spans="1:65" s="2" customFormat="1" ht="39">
      <c r="A181" s="34"/>
      <c r="B181" s="35"/>
      <c r="C181" s="36"/>
      <c r="D181" s="178" t="s">
        <v>165</v>
      </c>
      <c r="E181" s="36"/>
      <c r="F181" s="179" t="s">
        <v>308</v>
      </c>
      <c r="G181" s="36"/>
      <c r="H181" s="36"/>
      <c r="I181" s="180"/>
      <c r="J181" s="36"/>
      <c r="K181" s="36"/>
      <c r="L181" s="39"/>
      <c r="M181" s="181"/>
      <c r="N181" s="182"/>
      <c r="O181" s="64"/>
      <c r="P181" s="64"/>
      <c r="Q181" s="64"/>
      <c r="R181" s="64"/>
      <c r="S181" s="64"/>
      <c r="T181" s="65"/>
      <c r="U181" s="34"/>
      <c r="V181" s="34"/>
      <c r="W181" s="34"/>
      <c r="X181" s="34"/>
      <c r="Y181" s="34"/>
      <c r="Z181" s="34"/>
      <c r="AA181" s="34"/>
      <c r="AB181" s="34"/>
      <c r="AC181" s="34"/>
      <c r="AD181" s="34"/>
      <c r="AE181" s="34"/>
      <c r="AT181" s="17" t="s">
        <v>165</v>
      </c>
      <c r="AU181" s="17" t="s">
        <v>85</v>
      </c>
    </row>
    <row r="182" spans="1:65" s="2" customFormat="1" ht="29.25">
      <c r="A182" s="34"/>
      <c r="B182" s="35"/>
      <c r="C182" s="36"/>
      <c r="D182" s="178" t="s">
        <v>219</v>
      </c>
      <c r="E182" s="36"/>
      <c r="F182" s="194" t="s">
        <v>309</v>
      </c>
      <c r="G182" s="36"/>
      <c r="H182" s="36"/>
      <c r="I182" s="180"/>
      <c r="J182" s="36"/>
      <c r="K182" s="36"/>
      <c r="L182" s="39"/>
      <c r="M182" s="181"/>
      <c r="N182" s="182"/>
      <c r="O182" s="64"/>
      <c r="P182" s="64"/>
      <c r="Q182" s="64"/>
      <c r="R182" s="64"/>
      <c r="S182" s="64"/>
      <c r="T182" s="65"/>
      <c r="U182" s="34"/>
      <c r="V182" s="34"/>
      <c r="W182" s="34"/>
      <c r="X182" s="34"/>
      <c r="Y182" s="34"/>
      <c r="Z182" s="34"/>
      <c r="AA182" s="34"/>
      <c r="AB182" s="34"/>
      <c r="AC182" s="34"/>
      <c r="AD182" s="34"/>
      <c r="AE182" s="34"/>
      <c r="AT182" s="17" t="s">
        <v>219</v>
      </c>
      <c r="AU182" s="17" t="s">
        <v>85</v>
      </c>
    </row>
    <row r="183" spans="1:65" s="12" customFormat="1" ht="11.25">
      <c r="B183" s="183"/>
      <c r="C183" s="184"/>
      <c r="D183" s="178" t="s">
        <v>166</v>
      </c>
      <c r="E183" s="185" t="s">
        <v>35</v>
      </c>
      <c r="F183" s="186" t="s">
        <v>310</v>
      </c>
      <c r="G183" s="184"/>
      <c r="H183" s="187">
        <v>6424</v>
      </c>
      <c r="I183" s="188"/>
      <c r="J183" s="184"/>
      <c r="K183" s="184"/>
      <c r="L183" s="189"/>
      <c r="M183" s="190"/>
      <c r="N183" s="191"/>
      <c r="O183" s="191"/>
      <c r="P183" s="191"/>
      <c r="Q183" s="191"/>
      <c r="R183" s="191"/>
      <c r="S183" s="191"/>
      <c r="T183" s="192"/>
      <c r="AT183" s="193" t="s">
        <v>166</v>
      </c>
      <c r="AU183" s="193" t="s">
        <v>85</v>
      </c>
      <c r="AV183" s="12" t="s">
        <v>85</v>
      </c>
      <c r="AW183" s="12" t="s">
        <v>37</v>
      </c>
      <c r="AX183" s="12" t="s">
        <v>83</v>
      </c>
      <c r="AY183" s="193" t="s">
        <v>162</v>
      </c>
    </row>
    <row r="184" spans="1:65" s="2" customFormat="1" ht="21.75" customHeight="1">
      <c r="A184" s="34"/>
      <c r="B184" s="35"/>
      <c r="C184" s="211" t="s">
        <v>311</v>
      </c>
      <c r="D184" s="211" t="s">
        <v>278</v>
      </c>
      <c r="E184" s="212" t="s">
        <v>312</v>
      </c>
      <c r="F184" s="213" t="s">
        <v>313</v>
      </c>
      <c r="G184" s="214" t="s">
        <v>160</v>
      </c>
      <c r="H184" s="215">
        <v>186</v>
      </c>
      <c r="I184" s="216"/>
      <c r="J184" s="217">
        <f>ROUND(I184*H184,2)</f>
        <v>0</v>
      </c>
      <c r="K184" s="218"/>
      <c r="L184" s="39"/>
      <c r="M184" s="219" t="s">
        <v>35</v>
      </c>
      <c r="N184" s="220" t="s">
        <v>47</v>
      </c>
      <c r="O184" s="64"/>
      <c r="P184" s="174">
        <f>O184*H184</f>
        <v>0</v>
      </c>
      <c r="Q184" s="174">
        <v>0</v>
      </c>
      <c r="R184" s="174">
        <f>Q184*H184</f>
        <v>0</v>
      </c>
      <c r="S184" s="174">
        <v>0</v>
      </c>
      <c r="T184" s="175">
        <f>S184*H184</f>
        <v>0</v>
      </c>
      <c r="U184" s="34"/>
      <c r="V184" s="34"/>
      <c r="W184" s="34"/>
      <c r="X184" s="34"/>
      <c r="Y184" s="34"/>
      <c r="Z184" s="34"/>
      <c r="AA184" s="34"/>
      <c r="AB184" s="34"/>
      <c r="AC184" s="34"/>
      <c r="AD184" s="34"/>
      <c r="AE184" s="34"/>
      <c r="AR184" s="176" t="s">
        <v>163</v>
      </c>
      <c r="AT184" s="176" t="s">
        <v>278</v>
      </c>
      <c r="AU184" s="176" t="s">
        <v>85</v>
      </c>
      <c r="AY184" s="17" t="s">
        <v>162</v>
      </c>
      <c r="BE184" s="177">
        <f>IF(N184="základní",J184,0)</f>
        <v>0</v>
      </c>
      <c r="BF184" s="177">
        <f>IF(N184="snížená",J184,0)</f>
        <v>0</v>
      </c>
      <c r="BG184" s="177">
        <f>IF(N184="zákl. přenesená",J184,0)</f>
        <v>0</v>
      </c>
      <c r="BH184" s="177">
        <f>IF(N184="sníž. přenesená",J184,0)</f>
        <v>0</v>
      </c>
      <c r="BI184" s="177">
        <f>IF(N184="nulová",J184,0)</f>
        <v>0</v>
      </c>
      <c r="BJ184" s="17" t="s">
        <v>83</v>
      </c>
      <c r="BK184" s="177">
        <f>ROUND(I184*H184,2)</f>
        <v>0</v>
      </c>
      <c r="BL184" s="17" t="s">
        <v>163</v>
      </c>
      <c r="BM184" s="176" t="s">
        <v>314</v>
      </c>
    </row>
    <row r="185" spans="1:65" s="2" customFormat="1" ht="48.75">
      <c r="A185" s="34"/>
      <c r="B185" s="35"/>
      <c r="C185" s="36"/>
      <c r="D185" s="178" t="s">
        <v>165</v>
      </c>
      <c r="E185" s="36"/>
      <c r="F185" s="179" t="s">
        <v>315</v>
      </c>
      <c r="G185" s="36"/>
      <c r="H185" s="36"/>
      <c r="I185" s="180"/>
      <c r="J185" s="36"/>
      <c r="K185" s="36"/>
      <c r="L185" s="39"/>
      <c r="M185" s="181"/>
      <c r="N185" s="182"/>
      <c r="O185" s="64"/>
      <c r="P185" s="64"/>
      <c r="Q185" s="64"/>
      <c r="R185" s="64"/>
      <c r="S185" s="64"/>
      <c r="T185" s="65"/>
      <c r="U185" s="34"/>
      <c r="V185" s="34"/>
      <c r="W185" s="34"/>
      <c r="X185" s="34"/>
      <c r="Y185" s="34"/>
      <c r="Z185" s="34"/>
      <c r="AA185" s="34"/>
      <c r="AB185" s="34"/>
      <c r="AC185" s="34"/>
      <c r="AD185" s="34"/>
      <c r="AE185" s="34"/>
      <c r="AT185" s="17" t="s">
        <v>165</v>
      </c>
      <c r="AU185" s="17" t="s">
        <v>85</v>
      </c>
    </row>
    <row r="186" spans="1:65" s="2" customFormat="1" ht="29.25">
      <c r="A186" s="34"/>
      <c r="B186" s="35"/>
      <c r="C186" s="36"/>
      <c r="D186" s="178" t="s">
        <v>219</v>
      </c>
      <c r="E186" s="36"/>
      <c r="F186" s="194" t="s">
        <v>316</v>
      </c>
      <c r="G186" s="36"/>
      <c r="H186" s="36"/>
      <c r="I186" s="180"/>
      <c r="J186" s="36"/>
      <c r="K186" s="36"/>
      <c r="L186" s="39"/>
      <c r="M186" s="181"/>
      <c r="N186" s="182"/>
      <c r="O186" s="64"/>
      <c r="P186" s="64"/>
      <c r="Q186" s="64"/>
      <c r="R186" s="64"/>
      <c r="S186" s="64"/>
      <c r="T186" s="65"/>
      <c r="U186" s="34"/>
      <c r="V186" s="34"/>
      <c r="W186" s="34"/>
      <c r="X186" s="34"/>
      <c r="Y186" s="34"/>
      <c r="Z186" s="34"/>
      <c r="AA186" s="34"/>
      <c r="AB186" s="34"/>
      <c r="AC186" s="34"/>
      <c r="AD186" s="34"/>
      <c r="AE186" s="34"/>
      <c r="AT186" s="17" t="s">
        <v>219</v>
      </c>
      <c r="AU186" s="17" t="s">
        <v>85</v>
      </c>
    </row>
    <row r="187" spans="1:65" s="12" customFormat="1" ht="11.25">
      <c r="B187" s="183"/>
      <c r="C187" s="184"/>
      <c r="D187" s="178" t="s">
        <v>166</v>
      </c>
      <c r="E187" s="185" t="s">
        <v>35</v>
      </c>
      <c r="F187" s="186" t="s">
        <v>317</v>
      </c>
      <c r="G187" s="184"/>
      <c r="H187" s="187">
        <v>186</v>
      </c>
      <c r="I187" s="188"/>
      <c r="J187" s="184"/>
      <c r="K187" s="184"/>
      <c r="L187" s="189"/>
      <c r="M187" s="190"/>
      <c r="N187" s="191"/>
      <c r="O187" s="191"/>
      <c r="P187" s="191"/>
      <c r="Q187" s="191"/>
      <c r="R187" s="191"/>
      <c r="S187" s="191"/>
      <c r="T187" s="192"/>
      <c r="AT187" s="193" t="s">
        <v>166</v>
      </c>
      <c r="AU187" s="193" t="s">
        <v>85</v>
      </c>
      <c r="AV187" s="12" t="s">
        <v>85</v>
      </c>
      <c r="AW187" s="12" t="s">
        <v>37</v>
      </c>
      <c r="AX187" s="12" t="s">
        <v>83</v>
      </c>
      <c r="AY187" s="193" t="s">
        <v>162</v>
      </c>
    </row>
    <row r="188" spans="1:65" s="2" customFormat="1" ht="16.5" customHeight="1">
      <c r="A188" s="34"/>
      <c r="B188" s="35"/>
      <c r="C188" s="211" t="s">
        <v>318</v>
      </c>
      <c r="D188" s="211" t="s">
        <v>278</v>
      </c>
      <c r="E188" s="212" t="s">
        <v>319</v>
      </c>
      <c r="F188" s="213" t="s">
        <v>320</v>
      </c>
      <c r="G188" s="214" t="s">
        <v>160</v>
      </c>
      <c r="H188" s="215">
        <v>372</v>
      </c>
      <c r="I188" s="216"/>
      <c r="J188" s="217">
        <f>ROUND(I188*H188,2)</f>
        <v>0</v>
      </c>
      <c r="K188" s="218"/>
      <c r="L188" s="39"/>
      <c r="M188" s="219" t="s">
        <v>35</v>
      </c>
      <c r="N188" s="220" t="s">
        <v>47</v>
      </c>
      <c r="O188" s="64"/>
      <c r="P188" s="174">
        <f>O188*H188</f>
        <v>0</v>
      </c>
      <c r="Q188" s="174">
        <v>0</v>
      </c>
      <c r="R188" s="174">
        <f>Q188*H188</f>
        <v>0</v>
      </c>
      <c r="S188" s="174">
        <v>0</v>
      </c>
      <c r="T188" s="175">
        <f>S188*H188</f>
        <v>0</v>
      </c>
      <c r="U188" s="34"/>
      <c r="V188" s="34"/>
      <c r="W188" s="34"/>
      <c r="X188" s="34"/>
      <c r="Y188" s="34"/>
      <c r="Z188" s="34"/>
      <c r="AA188" s="34"/>
      <c r="AB188" s="34"/>
      <c r="AC188" s="34"/>
      <c r="AD188" s="34"/>
      <c r="AE188" s="34"/>
      <c r="AR188" s="176" t="s">
        <v>163</v>
      </c>
      <c r="AT188" s="176" t="s">
        <v>278</v>
      </c>
      <c r="AU188" s="176" t="s">
        <v>85</v>
      </c>
      <c r="AY188" s="17" t="s">
        <v>162</v>
      </c>
      <c r="BE188" s="177">
        <f>IF(N188="základní",J188,0)</f>
        <v>0</v>
      </c>
      <c r="BF188" s="177">
        <f>IF(N188="snížená",J188,0)</f>
        <v>0</v>
      </c>
      <c r="BG188" s="177">
        <f>IF(N188="zákl. přenesená",J188,0)</f>
        <v>0</v>
      </c>
      <c r="BH188" s="177">
        <f>IF(N188="sníž. přenesená",J188,0)</f>
        <v>0</v>
      </c>
      <c r="BI188" s="177">
        <f>IF(N188="nulová",J188,0)</f>
        <v>0</v>
      </c>
      <c r="BJ188" s="17" t="s">
        <v>83</v>
      </c>
      <c r="BK188" s="177">
        <f>ROUND(I188*H188,2)</f>
        <v>0</v>
      </c>
      <c r="BL188" s="17" t="s">
        <v>163</v>
      </c>
      <c r="BM188" s="176" t="s">
        <v>321</v>
      </c>
    </row>
    <row r="189" spans="1:65" s="2" customFormat="1" ht="29.25">
      <c r="A189" s="34"/>
      <c r="B189" s="35"/>
      <c r="C189" s="36"/>
      <c r="D189" s="178" t="s">
        <v>165</v>
      </c>
      <c r="E189" s="36"/>
      <c r="F189" s="179" t="s">
        <v>322</v>
      </c>
      <c r="G189" s="36"/>
      <c r="H189" s="36"/>
      <c r="I189" s="180"/>
      <c r="J189" s="36"/>
      <c r="K189" s="36"/>
      <c r="L189" s="39"/>
      <c r="M189" s="181"/>
      <c r="N189" s="182"/>
      <c r="O189" s="64"/>
      <c r="P189" s="64"/>
      <c r="Q189" s="64"/>
      <c r="R189" s="64"/>
      <c r="S189" s="64"/>
      <c r="T189" s="65"/>
      <c r="U189" s="34"/>
      <c r="V189" s="34"/>
      <c r="W189" s="34"/>
      <c r="X189" s="34"/>
      <c r="Y189" s="34"/>
      <c r="Z189" s="34"/>
      <c r="AA189" s="34"/>
      <c r="AB189" s="34"/>
      <c r="AC189" s="34"/>
      <c r="AD189" s="34"/>
      <c r="AE189" s="34"/>
      <c r="AT189" s="17" t="s">
        <v>165</v>
      </c>
      <c r="AU189" s="17" t="s">
        <v>85</v>
      </c>
    </row>
    <row r="190" spans="1:65" s="2" customFormat="1" ht="19.5">
      <c r="A190" s="34"/>
      <c r="B190" s="35"/>
      <c r="C190" s="36"/>
      <c r="D190" s="178" t="s">
        <v>219</v>
      </c>
      <c r="E190" s="36"/>
      <c r="F190" s="194" t="s">
        <v>323</v>
      </c>
      <c r="G190" s="36"/>
      <c r="H190" s="36"/>
      <c r="I190" s="180"/>
      <c r="J190" s="36"/>
      <c r="K190" s="36"/>
      <c r="L190" s="39"/>
      <c r="M190" s="181"/>
      <c r="N190" s="182"/>
      <c r="O190" s="64"/>
      <c r="P190" s="64"/>
      <c r="Q190" s="64"/>
      <c r="R190" s="64"/>
      <c r="S190" s="64"/>
      <c r="T190" s="65"/>
      <c r="U190" s="34"/>
      <c r="V190" s="34"/>
      <c r="W190" s="34"/>
      <c r="X190" s="34"/>
      <c r="Y190" s="34"/>
      <c r="Z190" s="34"/>
      <c r="AA190" s="34"/>
      <c r="AB190" s="34"/>
      <c r="AC190" s="34"/>
      <c r="AD190" s="34"/>
      <c r="AE190" s="34"/>
      <c r="AT190" s="17" t="s">
        <v>219</v>
      </c>
      <c r="AU190" s="17" t="s">
        <v>85</v>
      </c>
    </row>
    <row r="191" spans="1:65" s="12" customFormat="1" ht="11.25">
      <c r="B191" s="183"/>
      <c r="C191" s="184"/>
      <c r="D191" s="178" t="s">
        <v>166</v>
      </c>
      <c r="E191" s="185" t="s">
        <v>35</v>
      </c>
      <c r="F191" s="186" t="s">
        <v>180</v>
      </c>
      <c r="G191" s="184"/>
      <c r="H191" s="187">
        <v>372</v>
      </c>
      <c r="I191" s="188"/>
      <c r="J191" s="184"/>
      <c r="K191" s="184"/>
      <c r="L191" s="189"/>
      <c r="M191" s="190"/>
      <c r="N191" s="191"/>
      <c r="O191" s="191"/>
      <c r="P191" s="191"/>
      <c r="Q191" s="191"/>
      <c r="R191" s="191"/>
      <c r="S191" s="191"/>
      <c r="T191" s="192"/>
      <c r="AT191" s="193" t="s">
        <v>166</v>
      </c>
      <c r="AU191" s="193" t="s">
        <v>85</v>
      </c>
      <c r="AV191" s="12" t="s">
        <v>85</v>
      </c>
      <c r="AW191" s="12" t="s">
        <v>37</v>
      </c>
      <c r="AX191" s="12" t="s">
        <v>83</v>
      </c>
      <c r="AY191" s="193" t="s">
        <v>162</v>
      </c>
    </row>
    <row r="192" spans="1:65" s="2" customFormat="1" ht="16.5" customHeight="1">
      <c r="A192" s="34"/>
      <c r="B192" s="35"/>
      <c r="C192" s="211" t="s">
        <v>324</v>
      </c>
      <c r="D192" s="211" t="s">
        <v>278</v>
      </c>
      <c r="E192" s="212" t="s">
        <v>325</v>
      </c>
      <c r="F192" s="213" t="s">
        <v>326</v>
      </c>
      <c r="G192" s="214" t="s">
        <v>281</v>
      </c>
      <c r="H192" s="215">
        <v>4.4349999999999996</v>
      </c>
      <c r="I192" s="216"/>
      <c r="J192" s="217">
        <f>ROUND(I192*H192,2)</f>
        <v>0</v>
      </c>
      <c r="K192" s="218"/>
      <c r="L192" s="39"/>
      <c r="M192" s="219" t="s">
        <v>35</v>
      </c>
      <c r="N192" s="220" t="s">
        <v>47</v>
      </c>
      <c r="O192" s="64"/>
      <c r="P192" s="174">
        <f>O192*H192</f>
        <v>0</v>
      </c>
      <c r="Q192" s="174">
        <v>0</v>
      </c>
      <c r="R192" s="174">
        <f>Q192*H192</f>
        <v>0</v>
      </c>
      <c r="S192" s="174">
        <v>0</v>
      </c>
      <c r="T192" s="175">
        <f>S192*H192</f>
        <v>0</v>
      </c>
      <c r="U192" s="34"/>
      <c r="V192" s="34"/>
      <c r="W192" s="34"/>
      <c r="X192" s="34"/>
      <c r="Y192" s="34"/>
      <c r="Z192" s="34"/>
      <c r="AA192" s="34"/>
      <c r="AB192" s="34"/>
      <c r="AC192" s="34"/>
      <c r="AD192" s="34"/>
      <c r="AE192" s="34"/>
      <c r="AR192" s="176" t="s">
        <v>163</v>
      </c>
      <c r="AT192" s="176" t="s">
        <v>278</v>
      </c>
      <c r="AU192" s="176" t="s">
        <v>85</v>
      </c>
      <c r="AY192" s="17" t="s">
        <v>162</v>
      </c>
      <c r="BE192" s="177">
        <f>IF(N192="základní",J192,0)</f>
        <v>0</v>
      </c>
      <c r="BF192" s="177">
        <f>IF(N192="snížená",J192,0)</f>
        <v>0</v>
      </c>
      <c r="BG192" s="177">
        <f>IF(N192="zákl. přenesená",J192,0)</f>
        <v>0</v>
      </c>
      <c r="BH192" s="177">
        <f>IF(N192="sníž. přenesená",J192,0)</f>
        <v>0</v>
      </c>
      <c r="BI192" s="177">
        <f>IF(N192="nulová",J192,0)</f>
        <v>0</v>
      </c>
      <c r="BJ192" s="17" t="s">
        <v>83</v>
      </c>
      <c r="BK192" s="177">
        <f>ROUND(I192*H192,2)</f>
        <v>0</v>
      </c>
      <c r="BL192" s="17" t="s">
        <v>163</v>
      </c>
      <c r="BM192" s="176" t="s">
        <v>327</v>
      </c>
    </row>
    <row r="193" spans="1:65" s="2" customFormat="1" ht="29.25">
      <c r="A193" s="34"/>
      <c r="B193" s="35"/>
      <c r="C193" s="36"/>
      <c r="D193" s="178" t="s">
        <v>165</v>
      </c>
      <c r="E193" s="36"/>
      <c r="F193" s="179" t="s">
        <v>328</v>
      </c>
      <c r="G193" s="36"/>
      <c r="H193" s="36"/>
      <c r="I193" s="180"/>
      <c r="J193" s="36"/>
      <c r="K193" s="36"/>
      <c r="L193" s="39"/>
      <c r="M193" s="181"/>
      <c r="N193" s="182"/>
      <c r="O193" s="64"/>
      <c r="P193" s="64"/>
      <c r="Q193" s="64"/>
      <c r="R193" s="64"/>
      <c r="S193" s="64"/>
      <c r="T193" s="65"/>
      <c r="U193" s="34"/>
      <c r="V193" s="34"/>
      <c r="W193" s="34"/>
      <c r="X193" s="34"/>
      <c r="Y193" s="34"/>
      <c r="Z193" s="34"/>
      <c r="AA193" s="34"/>
      <c r="AB193" s="34"/>
      <c r="AC193" s="34"/>
      <c r="AD193" s="34"/>
      <c r="AE193" s="34"/>
      <c r="AT193" s="17" t="s">
        <v>165</v>
      </c>
      <c r="AU193" s="17" t="s">
        <v>85</v>
      </c>
    </row>
    <row r="194" spans="1:65" s="2" customFormat="1" ht="19.5">
      <c r="A194" s="34"/>
      <c r="B194" s="35"/>
      <c r="C194" s="36"/>
      <c r="D194" s="178" t="s">
        <v>219</v>
      </c>
      <c r="E194" s="36"/>
      <c r="F194" s="194" t="s">
        <v>329</v>
      </c>
      <c r="G194" s="36"/>
      <c r="H194" s="36"/>
      <c r="I194" s="180"/>
      <c r="J194" s="36"/>
      <c r="K194" s="36"/>
      <c r="L194" s="39"/>
      <c r="M194" s="181"/>
      <c r="N194" s="182"/>
      <c r="O194" s="64"/>
      <c r="P194" s="64"/>
      <c r="Q194" s="64"/>
      <c r="R194" s="64"/>
      <c r="S194" s="64"/>
      <c r="T194" s="65"/>
      <c r="U194" s="34"/>
      <c r="V194" s="34"/>
      <c r="W194" s="34"/>
      <c r="X194" s="34"/>
      <c r="Y194" s="34"/>
      <c r="Z194" s="34"/>
      <c r="AA194" s="34"/>
      <c r="AB194" s="34"/>
      <c r="AC194" s="34"/>
      <c r="AD194" s="34"/>
      <c r="AE194" s="34"/>
      <c r="AT194" s="17" t="s">
        <v>219</v>
      </c>
      <c r="AU194" s="17" t="s">
        <v>85</v>
      </c>
    </row>
    <row r="195" spans="1:65" s="12" customFormat="1" ht="11.25">
      <c r="B195" s="183"/>
      <c r="C195" s="184"/>
      <c r="D195" s="178" t="s">
        <v>166</v>
      </c>
      <c r="E195" s="185" t="s">
        <v>35</v>
      </c>
      <c r="F195" s="186" t="s">
        <v>285</v>
      </c>
      <c r="G195" s="184"/>
      <c r="H195" s="187">
        <v>4.4349999999999996</v>
      </c>
      <c r="I195" s="188"/>
      <c r="J195" s="184"/>
      <c r="K195" s="184"/>
      <c r="L195" s="189"/>
      <c r="M195" s="190"/>
      <c r="N195" s="191"/>
      <c r="O195" s="191"/>
      <c r="P195" s="191"/>
      <c r="Q195" s="191"/>
      <c r="R195" s="191"/>
      <c r="S195" s="191"/>
      <c r="T195" s="192"/>
      <c r="AT195" s="193" t="s">
        <v>166</v>
      </c>
      <c r="AU195" s="193" t="s">
        <v>85</v>
      </c>
      <c r="AV195" s="12" t="s">
        <v>85</v>
      </c>
      <c r="AW195" s="12" t="s">
        <v>37</v>
      </c>
      <c r="AX195" s="12" t="s">
        <v>83</v>
      </c>
      <c r="AY195" s="193" t="s">
        <v>162</v>
      </c>
    </row>
    <row r="196" spans="1:65" s="2" customFormat="1" ht="16.5" customHeight="1">
      <c r="A196" s="34"/>
      <c r="B196" s="35"/>
      <c r="C196" s="211" t="s">
        <v>330</v>
      </c>
      <c r="D196" s="211" t="s">
        <v>278</v>
      </c>
      <c r="E196" s="212" t="s">
        <v>331</v>
      </c>
      <c r="F196" s="213" t="s">
        <v>332</v>
      </c>
      <c r="G196" s="214" t="s">
        <v>230</v>
      </c>
      <c r="H196" s="215">
        <v>8622</v>
      </c>
      <c r="I196" s="216"/>
      <c r="J196" s="217">
        <f>ROUND(I196*H196,2)</f>
        <v>0</v>
      </c>
      <c r="K196" s="218"/>
      <c r="L196" s="39"/>
      <c r="M196" s="219" t="s">
        <v>35</v>
      </c>
      <c r="N196" s="220" t="s">
        <v>47</v>
      </c>
      <c r="O196" s="64"/>
      <c r="P196" s="174">
        <f>O196*H196</f>
        <v>0</v>
      </c>
      <c r="Q196" s="174">
        <v>0</v>
      </c>
      <c r="R196" s="174">
        <f>Q196*H196</f>
        <v>0</v>
      </c>
      <c r="S196" s="174">
        <v>0</v>
      </c>
      <c r="T196" s="175">
        <f>S196*H196</f>
        <v>0</v>
      </c>
      <c r="U196" s="34"/>
      <c r="V196" s="34"/>
      <c r="W196" s="34"/>
      <c r="X196" s="34"/>
      <c r="Y196" s="34"/>
      <c r="Z196" s="34"/>
      <c r="AA196" s="34"/>
      <c r="AB196" s="34"/>
      <c r="AC196" s="34"/>
      <c r="AD196" s="34"/>
      <c r="AE196" s="34"/>
      <c r="AR196" s="176" t="s">
        <v>163</v>
      </c>
      <c r="AT196" s="176" t="s">
        <v>278</v>
      </c>
      <c r="AU196" s="176" t="s">
        <v>85</v>
      </c>
      <c r="AY196" s="17" t="s">
        <v>162</v>
      </c>
      <c r="BE196" s="177">
        <f>IF(N196="základní",J196,0)</f>
        <v>0</v>
      </c>
      <c r="BF196" s="177">
        <f>IF(N196="snížená",J196,0)</f>
        <v>0</v>
      </c>
      <c r="BG196" s="177">
        <f>IF(N196="zákl. přenesená",J196,0)</f>
        <v>0</v>
      </c>
      <c r="BH196" s="177">
        <f>IF(N196="sníž. přenesená",J196,0)</f>
        <v>0</v>
      </c>
      <c r="BI196" s="177">
        <f>IF(N196="nulová",J196,0)</f>
        <v>0</v>
      </c>
      <c r="BJ196" s="17" t="s">
        <v>83</v>
      </c>
      <c r="BK196" s="177">
        <f>ROUND(I196*H196,2)</f>
        <v>0</v>
      </c>
      <c r="BL196" s="17" t="s">
        <v>163</v>
      </c>
      <c r="BM196" s="176" t="s">
        <v>333</v>
      </c>
    </row>
    <row r="197" spans="1:65" s="2" customFormat="1" ht="39">
      <c r="A197" s="34"/>
      <c r="B197" s="35"/>
      <c r="C197" s="36"/>
      <c r="D197" s="178" t="s">
        <v>165</v>
      </c>
      <c r="E197" s="36"/>
      <c r="F197" s="179" t="s">
        <v>334</v>
      </c>
      <c r="G197" s="36"/>
      <c r="H197" s="36"/>
      <c r="I197" s="180"/>
      <c r="J197" s="36"/>
      <c r="K197" s="36"/>
      <c r="L197" s="39"/>
      <c r="M197" s="181"/>
      <c r="N197" s="182"/>
      <c r="O197" s="64"/>
      <c r="P197" s="64"/>
      <c r="Q197" s="64"/>
      <c r="R197" s="64"/>
      <c r="S197" s="64"/>
      <c r="T197" s="65"/>
      <c r="U197" s="34"/>
      <c r="V197" s="34"/>
      <c r="W197" s="34"/>
      <c r="X197" s="34"/>
      <c r="Y197" s="34"/>
      <c r="Z197" s="34"/>
      <c r="AA197" s="34"/>
      <c r="AB197" s="34"/>
      <c r="AC197" s="34"/>
      <c r="AD197" s="34"/>
      <c r="AE197" s="34"/>
      <c r="AT197" s="17" t="s">
        <v>165</v>
      </c>
      <c r="AU197" s="17" t="s">
        <v>85</v>
      </c>
    </row>
    <row r="198" spans="1:65" s="12" customFormat="1" ht="11.25">
      <c r="B198" s="183"/>
      <c r="C198" s="184"/>
      <c r="D198" s="178" t="s">
        <v>166</v>
      </c>
      <c r="E198" s="185" t="s">
        <v>35</v>
      </c>
      <c r="F198" s="186" t="s">
        <v>335</v>
      </c>
      <c r="G198" s="184"/>
      <c r="H198" s="187">
        <v>8622</v>
      </c>
      <c r="I198" s="188"/>
      <c r="J198" s="184"/>
      <c r="K198" s="184"/>
      <c r="L198" s="189"/>
      <c r="M198" s="190"/>
      <c r="N198" s="191"/>
      <c r="O198" s="191"/>
      <c r="P198" s="191"/>
      <c r="Q198" s="191"/>
      <c r="R198" s="191"/>
      <c r="S198" s="191"/>
      <c r="T198" s="192"/>
      <c r="AT198" s="193" t="s">
        <v>166</v>
      </c>
      <c r="AU198" s="193" t="s">
        <v>85</v>
      </c>
      <c r="AV198" s="12" t="s">
        <v>85</v>
      </c>
      <c r="AW198" s="12" t="s">
        <v>37</v>
      </c>
      <c r="AX198" s="12" t="s">
        <v>83</v>
      </c>
      <c r="AY198" s="193" t="s">
        <v>162</v>
      </c>
    </row>
    <row r="199" spans="1:65" s="2" customFormat="1" ht="16.5" customHeight="1">
      <c r="A199" s="34"/>
      <c r="B199" s="35"/>
      <c r="C199" s="211" t="s">
        <v>336</v>
      </c>
      <c r="D199" s="211" t="s">
        <v>278</v>
      </c>
      <c r="E199" s="212" t="s">
        <v>337</v>
      </c>
      <c r="F199" s="213" t="s">
        <v>338</v>
      </c>
      <c r="G199" s="214" t="s">
        <v>230</v>
      </c>
      <c r="H199" s="215">
        <v>250</v>
      </c>
      <c r="I199" s="216"/>
      <c r="J199" s="217">
        <f>ROUND(I199*H199,2)</f>
        <v>0</v>
      </c>
      <c r="K199" s="218"/>
      <c r="L199" s="39"/>
      <c r="M199" s="219" t="s">
        <v>35</v>
      </c>
      <c r="N199" s="220" t="s">
        <v>47</v>
      </c>
      <c r="O199" s="64"/>
      <c r="P199" s="174">
        <f>O199*H199</f>
        <v>0</v>
      </c>
      <c r="Q199" s="174">
        <v>0</v>
      </c>
      <c r="R199" s="174">
        <f>Q199*H199</f>
        <v>0</v>
      </c>
      <c r="S199" s="174">
        <v>0</v>
      </c>
      <c r="T199" s="175">
        <f>S199*H199</f>
        <v>0</v>
      </c>
      <c r="U199" s="34"/>
      <c r="V199" s="34"/>
      <c r="W199" s="34"/>
      <c r="X199" s="34"/>
      <c r="Y199" s="34"/>
      <c r="Z199" s="34"/>
      <c r="AA199" s="34"/>
      <c r="AB199" s="34"/>
      <c r="AC199" s="34"/>
      <c r="AD199" s="34"/>
      <c r="AE199" s="34"/>
      <c r="AR199" s="176" t="s">
        <v>163</v>
      </c>
      <c r="AT199" s="176" t="s">
        <v>278</v>
      </c>
      <c r="AU199" s="176" t="s">
        <v>85</v>
      </c>
      <c r="AY199" s="17" t="s">
        <v>162</v>
      </c>
      <c r="BE199" s="177">
        <f>IF(N199="základní",J199,0)</f>
        <v>0</v>
      </c>
      <c r="BF199" s="177">
        <f>IF(N199="snížená",J199,0)</f>
        <v>0</v>
      </c>
      <c r="BG199" s="177">
        <f>IF(N199="zákl. přenesená",J199,0)</f>
        <v>0</v>
      </c>
      <c r="BH199" s="177">
        <f>IF(N199="sníž. přenesená",J199,0)</f>
        <v>0</v>
      </c>
      <c r="BI199" s="177">
        <f>IF(N199="nulová",J199,0)</f>
        <v>0</v>
      </c>
      <c r="BJ199" s="17" t="s">
        <v>83</v>
      </c>
      <c r="BK199" s="177">
        <f>ROUND(I199*H199,2)</f>
        <v>0</v>
      </c>
      <c r="BL199" s="17" t="s">
        <v>163</v>
      </c>
      <c r="BM199" s="176" t="s">
        <v>339</v>
      </c>
    </row>
    <row r="200" spans="1:65" s="2" customFormat="1" ht="39">
      <c r="A200" s="34"/>
      <c r="B200" s="35"/>
      <c r="C200" s="36"/>
      <c r="D200" s="178" t="s">
        <v>165</v>
      </c>
      <c r="E200" s="36"/>
      <c r="F200" s="179" t="s">
        <v>340</v>
      </c>
      <c r="G200" s="36"/>
      <c r="H200" s="36"/>
      <c r="I200" s="180"/>
      <c r="J200" s="36"/>
      <c r="K200" s="36"/>
      <c r="L200" s="39"/>
      <c r="M200" s="181"/>
      <c r="N200" s="182"/>
      <c r="O200" s="64"/>
      <c r="P200" s="64"/>
      <c r="Q200" s="64"/>
      <c r="R200" s="64"/>
      <c r="S200" s="64"/>
      <c r="T200" s="65"/>
      <c r="U200" s="34"/>
      <c r="V200" s="34"/>
      <c r="W200" s="34"/>
      <c r="X200" s="34"/>
      <c r="Y200" s="34"/>
      <c r="Z200" s="34"/>
      <c r="AA200" s="34"/>
      <c r="AB200" s="34"/>
      <c r="AC200" s="34"/>
      <c r="AD200" s="34"/>
      <c r="AE200" s="34"/>
      <c r="AT200" s="17" t="s">
        <v>165</v>
      </c>
      <c r="AU200" s="17" t="s">
        <v>85</v>
      </c>
    </row>
    <row r="201" spans="1:65" s="2" customFormat="1" ht="19.5">
      <c r="A201" s="34"/>
      <c r="B201" s="35"/>
      <c r="C201" s="36"/>
      <c r="D201" s="178" t="s">
        <v>219</v>
      </c>
      <c r="E201" s="36"/>
      <c r="F201" s="194" t="s">
        <v>341</v>
      </c>
      <c r="G201" s="36"/>
      <c r="H201" s="36"/>
      <c r="I201" s="180"/>
      <c r="J201" s="36"/>
      <c r="K201" s="36"/>
      <c r="L201" s="39"/>
      <c r="M201" s="181"/>
      <c r="N201" s="182"/>
      <c r="O201" s="64"/>
      <c r="P201" s="64"/>
      <c r="Q201" s="64"/>
      <c r="R201" s="64"/>
      <c r="S201" s="64"/>
      <c r="T201" s="65"/>
      <c r="U201" s="34"/>
      <c r="V201" s="34"/>
      <c r="W201" s="34"/>
      <c r="X201" s="34"/>
      <c r="Y201" s="34"/>
      <c r="Z201" s="34"/>
      <c r="AA201" s="34"/>
      <c r="AB201" s="34"/>
      <c r="AC201" s="34"/>
      <c r="AD201" s="34"/>
      <c r="AE201" s="34"/>
      <c r="AT201" s="17" t="s">
        <v>219</v>
      </c>
      <c r="AU201" s="17" t="s">
        <v>85</v>
      </c>
    </row>
    <row r="202" spans="1:65" s="12" customFormat="1" ht="11.25">
      <c r="B202" s="183"/>
      <c r="C202" s="184"/>
      <c r="D202" s="178" t="s">
        <v>166</v>
      </c>
      <c r="E202" s="185" t="s">
        <v>35</v>
      </c>
      <c r="F202" s="186" t="s">
        <v>342</v>
      </c>
      <c r="G202" s="184"/>
      <c r="H202" s="187">
        <v>250</v>
      </c>
      <c r="I202" s="188"/>
      <c r="J202" s="184"/>
      <c r="K202" s="184"/>
      <c r="L202" s="189"/>
      <c r="M202" s="190"/>
      <c r="N202" s="191"/>
      <c r="O202" s="191"/>
      <c r="P202" s="191"/>
      <c r="Q202" s="191"/>
      <c r="R202" s="191"/>
      <c r="S202" s="191"/>
      <c r="T202" s="192"/>
      <c r="AT202" s="193" t="s">
        <v>166</v>
      </c>
      <c r="AU202" s="193" t="s">
        <v>85</v>
      </c>
      <c r="AV202" s="12" t="s">
        <v>85</v>
      </c>
      <c r="AW202" s="12" t="s">
        <v>37</v>
      </c>
      <c r="AX202" s="12" t="s">
        <v>83</v>
      </c>
      <c r="AY202" s="193" t="s">
        <v>162</v>
      </c>
    </row>
    <row r="203" spans="1:65" s="2" customFormat="1" ht="16.5" customHeight="1">
      <c r="A203" s="34"/>
      <c r="B203" s="35"/>
      <c r="C203" s="211" t="s">
        <v>343</v>
      </c>
      <c r="D203" s="211" t="s">
        <v>278</v>
      </c>
      <c r="E203" s="212" t="s">
        <v>344</v>
      </c>
      <c r="F203" s="213" t="s">
        <v>345</v>
      </c>
      <c r="G203" s="214" t="s">
        <v>160</v>
      </c>
      <c r="H203" s="215">
        <v>298</v>
      </c>
      <c r="I203" s="216"/>
      <c r="J203" s="217">
        <f>ROUND(I203*H203,2)</f>
        <v>0</v>
      </c>
      <c r="K203" s="218"/>
      <c r="L203" s="39"/>
      <c r="M203" s="219" t="s">
        <v>35</v>
      </c>
      <c r="N203" s="220" t="s">
        <v>47</v>
      </c>
      <c r="O203" s="64"/>
      <c r="P203" s="174">
        <f>O203*H203</f>
        <v>0</v>
      </c>
      <c r="Q203" s="174">
        <v>0</v>
      </c>
      <c r="R203" s="174">
        <f>Q203*H203</f>
        <v>0</v>
      </c>
      <c r="S203" s="174">
        <v>0</v>
      </c>
      <c r="T203" s="175">
        <f>S203*H203</f>
        <v>0</v>
      </c>
      <c r="U203" s="34"/>
      <c r="V203" s="34"/>
      <c r="W203" s="34"/>
      <c r="X203" s="34"/>
      <c r="Y203" s="34"/>
      <c r="Z203" s="34"/>
      <c r="AA203" s="34"/>
      <c r="AB203" s="34"/>
      <c r="AC203" s="34"/>
      <c r="AD203" s="34"/>
      <c r="AE203" s="34"/>
      <c r="AR203" s="176" t="s">
        <v>163</v>
      </c>
      <c r="AT203" s="176" t="s">
        <v>278</v>
      </c>
      <c r="AU203" s="176" t="s">
        <v>85</v>
      </c>
      <c r="AY203" s="17" t="s">
        <v>162</v>
      </c>
      <c r="BE203" s="177">
        <f>IF(N203="základní",J203,0)</f>
        <v>0</v>
      </c>
      <c r="BF203" s="177">
        <f>IF(N203="snížená",J203,0)</f>
        <v>0</v>
      </c>
      <c r="BG203" s="177">
        <f>IF(N203="zákl. přenesená",J203,0)</f>
        <v>0</v>
      </c>
      <c r="BH203" s="177">
        <f>IF(N203="sníž. přenesená",J203,0)</f>
        <v>0</v>
      </c>
      <c r="BI203" s="177">
        <f>IF(N203="nulová",J203,0)</f>
        <v>0</v>
      </c>
      <c r="BJ203" s="17" t="s">
        <v>83</v>
      </c>
      <c r="BK203" s="177">
        <f>ROUND(I203*H203,2)</f>
        <v>0</v>
      </c>
      <c r="BL203" s="17" t="s">
        <v>163</v>
      </c>
      <c r="BM203" s="176" t="s">
        <v>346</v>
      </c>
    </row>
    <row r="204" spans="1:65" s="2" customFormat="1" ht="19.5">
      <c r="A204" s="34"/>
      <c r="B204" s="35"/>
      <c r="C204" s="36"/>
      <c r="D204" s="178" t="s">
        <v>165</v>
      </c>
      <c r="E204" s="36"/>
      <c r="F204" s="179" t="s">
        <v>347</v>
      </c>
      <c r="G204" s="36"/>
      <c r="H204" s="36"/>
      <c r="I204" s="180"/>
      <c r="J204" s="36"/>
      <c r="K204" s="36"/>
      <c r="L204" s="39"/>
      <c r="M204" s="181"/>
      <c r="N204" s="182"/>
      <c r="O204" s="64"/>
      <c r="P204" s="64"/>
      <c r="Q204" s="64"/>
      <c r="R204" s="64"/>
      <c r="S204" s="64"/>
      <c r="T204" s="65"/>
      <c r="U204" s="34"/>
      <c r="V204" s="34"/>
      <c r="W204" s="34"/>
      <c r="X204" s="34"/>
      <c r="Y204" s="34"/>
      <c r="Z204" s="34"/>
      <c r="AA204" s="34"/>
      <c r="AB204" s="34"/>
      <c r="AC204" s="34"/>
      <c r="AD204" s="34"/>
      <c r="AE204" s="34"/>
      <c r="AT204" s="17" t="s">
        <v>165</v>
      </c>
      <c r="AU204" s="17" t="s">
        <v>85</v>
      </c>
    </row>
    <row r="205" spans="1:65" s="12" customFormat="1" ht="11.25">
      <c r="B205" s="183"/>
      <c r="C205" s="184"/>
      <c r="D205" s="178" t="s">
        <v>166</v>
      </c>
      <c r="E205" s="185" t="s">
        <v>35</v>
      </c>
      <c r="F205" s="186" t="s">
        <v>348</v>
      </c>
      <c r="G205" s="184"/>
      <c r="H205" s="187">
        <v>298</v>
      </c>
      <c r="I205" s="188"/>
      <c r="J205" s="184"/>
      <c r="K205" s="184"/>
      <c r="L205" s="189"/>
      <c r="M205" s="190"/>
      <c r="N205" s="191"/>
      <c r="O205" s="191"/>
      <c r="P205" s="191"/>
      <c r="Q205" s="191"/>
      <c r="R205" s="191"/>
      <c r="S205" s="191"/>
      <c r="T205" s="192"/>
      <c r="AT205" s="193" t="s">
        <v>166</v>
      </c>
      <c r="AU205" s="193" t="s">
        <v>85</v>
      </c>
      <c r="AV205" s="12" t="s">
        <v>85</v>
      </c>
      <c r="AW205" s="12" t="s">
        <v>37</v>
      </c>
      <c r="AX205" s="12" t="s">
        <v>83</v>
      </c>
      <c r="AY205" s="193" t="s">
        <v>162</v>
      </c>
    </row>
    <row r="206" spans="1:65" s="2" customFormat="1" ht="16.5" customHeight="1">
      <c r="A206" s="34"/>
      <c r="B206" s="35"/>
      <c r="C206" s="211" t="s">
        <v>349</v>
      </c>
      <c r="D206" s="211" t="s">
        <v>278</v>
      </c>
      <c r="E206" s="212" t="s">
        <v>350</v>
      </c>
      <c r="F206" s="213" t="s">
        <v>351</v>
      </c>
      <c r="G206" s="214" t="s">
        <v>352</v>
      </c>
      <c r="H206" s="215">
        <v>64</v>
      </c>
      <c r="I206" s="216"/>
      <c r="J206" s="217">
        <f>ROUND(I206*H206,2)</f>
        <v>0</v>
      </c>
      <c r="K206" s="218"/>
      <c r="L206" s="39"/>
      <c r="M206" s="219" t="s">
        <v>35</v>
      </c>
      <c r="N206" s="220" t="s">
        <v>47</v>
      </c>
      <c r="O206" s="64"/>
      <c r="P206" s="174">
        <f>O206*H206</f>
        <v>0</v>
      </c>
      <c r="Q206" s="174">
        <v>0</v>
      </c>
      <c r="R206" s="174">
        <f>Q206*H206</f>
        <v>0</v>
      </c>
      <c r="S206" s="174">
        <v>0</v>
      </c>
      <c r="T206" s="175">
        <f>S206*H206</f>
        <v>0</v>
      </c>
      <c r="U206" s="34"/>
      <c r="V206" s="34"/>
      <c r="W206" s="34"/>
      <c r="X206" s="34"/>
      <c r="Y206" s="34"/>
      <c r="Z206" s="34"/>
      <c r="AA206" s="34"/>
      <c r="AB206" s="34"/>
      <c r="AC206" s="34"/>
      <c r="AD206" s="34"/>
      <c r="AE206" s="34"/>
      <c r="AR206" s="176" t="s">
        <v>163</v>
      </c>
      <c r="AT206" s="176" t="s">
        <v>278</v>
      </c>
      <c r="AU206" s="176" t="s">
        <v>85</v>
      </c>
      <c r="AY206" s="17" t="s">
        <v>162</v>
      </c>
      <c r="BE206" s="177">
        <f>IF(N206="základní",J206,0)</f>
        <v>0</v>
      </c>
      <c r="BF206" s="177">
        <f>IF(N206="snížená",J206,0)</f>
        <v>0</v>
      </c>
      <c r="BG206" s="177">
        <f>IF(N206="zákl. přenesená",J206,0)</f>
        <v>0</v>
      </c>
      <c r="BH206" s="177">
        <f>IF(N206="sníž. přenesená",J206,0)</f>
        <v>0</v>
      </c>
      <c r="BI206" s="177">
        <f>IF(N206="nulová",J206,0)</f>
        <v>0</v>
      </c>
      <c r="BJ206" s="17" t="s">
        <v>83</v>
      </c>
      <c r="BK206" s="177">
        <f>ROUND(I206*H206,2)</f>
        <v>0</v>
      </c>
      <c r="BL206" s="17" t="s">
        <v>163</v>
      </c>
      <c r="BM206" s="176" t="s">
        <v>353</v>
      </c>
    </row>
    <row r="207" spans="1:65" s="2" customFormat="1" ht="29.25">
      <c r="A207" s="34"/>
      <c r="B207" s="35"/>
      <c r="C207" s="36"/>
      <c r="D207" s="178" t="s">
        <v>165</v>
      </c>
      <c r="E207" s="36"/>
      <c r="F207" s="179" t="s">
        <v>354</v>
      </c>
      <c r="G207" s="36"/>
      <c r="H207" s="36"/>
      <c r="I207" s="180"/>
      <c r="J207" s="36"/>
      <c r="K207" s="36"/>
      <c r="L207" s="39"/>
      <c r="M207" s="181"/>
      <c r="N207" s="182"/>
      <c r="O207" s="64"/>
      <c r="P207" s="64"/>
      <c r="Q207" s="64"/>
      <c r="R207" s="64"/>
      <c r="S207" s="64"/>
      <c r="T207" s="65"/>
      <c r="U207" s="34"/>
      <c r="V207" s="34"/>
      <c r="W207" s="34"/>
      <c r="X207" s="34"/>
      <c r="Y207" s="34"/>
      <c r="Z207" s="34"/>
      <c r="AA207" s="34"/>
      <c r="AB207" s="34"/>
      <c r="AC207" s="34"/>
      <c r="AD207" s="34"/>
      <c r="AE207" s="34"/>
      <c r="AT207" s="17" t="s">
        <v>165</v>
      </c>
      <c r="AU207" s="17" t="s">
        <v>85</v>
      </c>
    </row>
    <row r="208" spans="1:65" s="2" customFormat="1" ht="19.5">
      <c r="A208" s="34"/>
      <c r="B208" s="35"/>
      <c r="C208" s="36"/>
      <c r="D208" s="178" t="s">
        <v>219</v>
      </c>
      <c r="E208" s="36"/>
      <c r="F208" s="194" t="s">
        <v>355</v>
      </c>
      <c r="G208" s="36"/>
      <c r="H208" s="36"/>
      <c r="I208" s="180"/>
      <c r="J208" s="36"/>
      <c r="K208" s="36"/>
      <c r="L208" s="39"/>
      <c r="M208" s="181"/>
      <c r="N208" s="182"/>
      <c r="O208" s="64"/>
      <c r="P208" s="64"/>
      <c r="Q208" s="64"/>
      <c r="R208" s="64"/>
      <c r="S208" s="64"/>
      <c r="T208" s="65"/>
      <c r="U208" s="34"/>
      <c r="V208" s="34"/>
      <c r="W208" s="34"/>
      <c r="X208" s="34"/>
      <c r="Y208" s="34"/>
      <c r="Z208" s="34"/>
      <c r="AA208" s="34"/>
      <c r="AB208" s="34"/>
      <c r="AC208" s="34"/>
      <c r="AD208" s="34"/>
      <c r="AE208" s="34"/>
      <c r="AT208" s="17" t="s">
        <v>219</v>
      </c>
      <c r="AU208" s="17" t="s">
        <v>85</v>
      </c>
    </row>
    <row r="209" spans="1:65" s="12" customFormat="1" ht="11.25">
      <c r="B209" s="183"/>
      <c r="C209" s="184"/>
      <c r="D209" s="178" t="s">
        <v>166</v>
      </c>
      <c r="E209" s="185" t="s">
        <v>35</v>
      </c>
      <c r="F209" s="186" t="s">
        <v>356</v>
      </c>
      <c r="G209" s="184"/>
      <c r="H209" s="187">
        <v>64</v>
      </c>
      <c r="I209" s="188"/>
      <c r="J209" s="184"/>
      <c r="K209" s="184"/>
      <c r="L209" s="189"/>
      <c r="M209" s="190"/>
      <c r="N209" s="191"/>
      <c r="O209" s="191"/>
      <c r="P209" s="191"/>
      <c r="Q209" s="191"/>
      <c r="R209" s="191"/>
      <c r="S209" s="191"/>
      <c r="T209" s="192"/>
      <c r="AT209" s="193" t="s">
        <v>166</v>
      </c>
      <c r="AU209" s="193" t="s">
        <v>85</v>
      </c>
      <c r="AV209" s="12" t="s">
        <v>85</v>
      </c>
      <c r="AW209" s="12" t="s">
        <v>37</v>
      </c>
      <c r="AX209" s="12" t="s">
        <v>83</v>
      </c>
      <c r="AY209" s="193" t="s">
        <v>162</v>
      </c>
    </row>
    <row r="210" spans="1:65" s="2" customFormat="1" ht="16.5" customHeight="1">
      <c r="A210" s="34"/>
      <c r="B210" s="35"/>
      <c r="C210" s="211" t="s">
        <v>357</v>
      </c>
      <c r="D210" s="211" t="s">
        <v>278</v>
      </c>
      <c r="E210" s="212" t="s">
        <v>358</v>
      </c>
      <c r="F210" s="213" t="s">
        <v>359</v>
      </c>
      <c r="G210" s="214" t="s">
        <v>160</v>
      </c>
      <c r="H210" s="215">
        <v>62</v>
      </c>
      <c r="I210" s="216"/>
      <c r="J210" s="217">
        <f>ROUND(I210*H210,2)</f>
        <v>0</v>
      </c>
      <c r="K210" s="218"/>
      <c r="L210" s="39"/>
      <c r="M210" s="219" t="s">
        <v>35</v>
      </c>
      <c r="N210" s="220" t="s">
        <v>47</v>
      </c>
      <c r="O210" s="64"/>
      <c r="P210" s="174">
        <f>O210*H210</f>
        <v>0</v>
      </c>
      <c r="Q210" s="174">
        <v>0</v>
      </c>
      <c r="R210" s="174">
        <f>Q210*H210</f>
        <v>0</v>
      </c>
      <c r="S210" s="174">
        <v>0</v>
      </c>
      <c r="T210" s="175">
        <f>S210*H210</f>
        <v>0</v>
      </c>
      <c r="U210" s="34"/>
      <c r="V210" s="34"/>
      <c r="W210" s="34"/>
      <c r="X210" s="34"/>
      <c r="Y210" s="34"/>
      <c r="Z210" s="34"/>
      <c r="AA210" s="34"/>
      <c r="AB210" s="34"/>
      <c r="AC210" s="34"/>
      <c r="AD210" s="34"/>
      <c r="AE210" s="34"/>
      <c r="AR210" s="176" t="s">
        <v>163</v>
      </c>
      <c r="AT210" s="176" t="s">
        <v>278</v>
      </c>
      <c r="AU210" s="176" t="s">
        <v>85</v>
      </c>
      <c r="AY210" s="17" t="s">
        <v>162</v>
      </c>
      <c r="BE210" s="177">
        <f>IF(N210="základní",J210,0)</f>
        <v>0</v>
      </c>
      <c r="BF210" s="177">
        <f>IF(N210="snížená",J210,0)</f>
        <v>0</v>
      </c>
      <c r="BG210" s="177">
        <f>IF(N210="zákl. přenesená",J210,0)</f>
        <v>0</v>
      </c>
      <c r="BH210" s="177">
        <f>IF(N210="sníž. přenesená",J210,0)</f>
        <v>0</v>
      </c>
      <c r="BI210" s="177">
        <f>IF(N210="nulová",J210,0)</f>
        <v>0</v>
      </c>
      <c r="BJ210" s="17" t="s">
        <v>83</v>
      </c>
      <c r="BK210" s="177">
        <f>ROUND(I210*H210,2)</f>
        <v>0</v>
      </c>
      <c r="BL210" s="17" t="s">
        <v>163</v>
      </c>
      <c r="BM210" s="176" t="s">
        <v>360</v>
      </c>
    </row>
    <row r="211" spans="1:65" s="2" customFormat="1" ht="19.5">
      <c r="A211" s="34"/>
      <c r="B211" s="35"/>
      <c r="C211" s="36"/>
      <c r="D211" s="178" t="s">
        <v>165</v>
      </c>
      <c r="E211" s="36"/>
      <c r="F211" s="179" t="s">
        <v>361</v>
      </c>
      <c r="G211" s="36"/>
      <c r="H211" s="36"/>
      <c r="I211" s="180"/>
      <c r="J211" s="36"/>
      <c r="K211" s="36"/>
      <c r="L211" s="39"/>
      <c r="M211" s="181"/>
      <c r="N211" s="182"/>
      <c r="O211" s="64"/>
      <c r="P211" s="64"/>
      <c r="Q211" s="64"/>
      <c r="R211" s="64"/>
      <c r="S211" s="64"/>
      <c r="T211" s="65"/>
      <c r="U211" s="34"/>
      <c r="V211" s="34"/>
      <c r="W211" s="34"/>
      <c r="X211" s="34"/>
      <c r="Y211" s="34"/>
      <c r="Z211" s="34"/>
      <c r="AA211" s="34"/>
      <c r="AB211" s="34"/>
      <c r="AC211" s="34"/>
      <c r="AD211" s="34"/>
      <c r="AE211" s="34"/>
      <c r="AT211" s="17" t="s">
        <v>165</v>
      </c>
      <c r="AU211" s="17" t="s">
        <v>85</v>
      </c>
    </row>
    <row r="212" spans="1:65" s="2" customFormat="1" ht="19.5">
      <c r="A212" s="34"/>
      <c r="B212" s="35"/>
      <c r="C212" s="36"/>
      <c r="D212" s="178" t="s">
        <v>219</v>
      </c>
      <c r="E212" s="36"/>
      <c r="F212" s="194" t="s">
        <v>362</v>
      </c>
      <c r="G212" s="36"/>
      <c r="H212" s="36"/>
      <c r="I212" s="180"/>
      <c r="J212" s="36"/>
      <c r="K212" s="36"/>
      <c r="L212" s="39"/>
      <c r="M212" s="181"/>
      <c r="N212" s="182"/>
      <c r="O212" s="64"/>
      <c r="P212" s="64"/>
      <c r="Q212" s="64"/>
      <c r="R212" s="64"/>
      <c r="S212" s="64"/>
      <c r="T212" s="65"/>
      <c r="U212" s="34"/>
      <c r="V212" s="34"/>
      <c r="W212" s="34"/>
      <c r="X212" s="34"/>
      <c r="Y212" s="34"/>
      <c r="Z212" s="34"/>
      <c r="AA212" s="34"/>
      <c r="AB212" s="34"/>
      <c r="AC212" s="34"/>
      <c r="AD212" s="34"/>
      <c r="AE212" s="34"/>
      <c r="AT212" s="17" t="s">
        <v>219</v>
      </c>
      <c r="AU212" s="17" t="s">
        <v>85</v>
      </c>
    </row>
    <row r="213" spans="1:65" s="12" customFormat="1" ht="11.25">
      <c r="B213" s="183"/>
      <c r="C213" s="184"/>
      <c r="D213" s="178" t="s">
        <v>166</v>
      </c>
      <c r="E213" s="185" t="s">
        <v>35</v>
      </c>
      <c r="F213" s="186" t="s">
        <v>363</v>
      </c>
      <c r="G213" s="184"/>
      <c r="H213" s="187">
        <v>62</v>
      </c>
      <c r="I213" s="188"/>
      <c r="J213" s="184"/>
      <c r="K213" s="184"/>
      <c r="L213" s="189"/>
      <c r="M213" s="190"/>
      <c r="N213" s="191"/>
      <c r="O213" s="191"/>
      <c r="P213" s="191"/>
      <c r="Q213" s="191"/>
      <c r="R213" s="191"/>
      <c r="S213" s="191"/>
      <c r="T213" s="192"/>
      <c r="AT213" s="193" t="s">
        <v>166</v>
      </c>
      <c r="AU213" s="193" t="s">
        <v>85</v>
      </c>
      <c r="AV213" s="12" t="s">
        <v>85</v>
      </c>
      <c r="AW213" s="12" t="s">
        <v>37</v>
      </c>
      <c r="AX213" s="12" t="s">
        <v>83</v>
      </c>
      <c r="AY213" s="193" t="s">
        <v>162</v>
      </c>
    </row>
    <row r="214" spans="1:65" s="2" customFormat="1" ht="16.5" customHeight="1">
      <c r="A214" s="34"/>
      <c r="B214" s="35"/>
      <c r="C214" s="211" t="s">
        <v>364</v>
      </c>
      <c r="D214" s="211" t="s">
        <v>278</v>
      </c>
      <c r="E214" s="212" t="s">
        <v>365</v>
      </c>
      <c r="F214" s="213" t="s">
        <v>366</v>
      </c>
      <c r="G214" s="214" t="s">
        <v>160</v>
      </c>
      <c r="H214" s="215">
        <v>36</v>
      </c>
      <c r="I214" s="216"/>
      <c r="J214" s="217">
        <f>ROUND(I214*H214,2)</f>
        <v>0</v>
      </c>
      <c r="K214" s="218"/>
      <c r="L214" s="39"/>
      <c r="M214" s="219" t="s">
        <v>35</v>
      </c>
      <c r="N214" s="220" t="s">
        <v>47</v>
      </c>
      <c r="O214" s="64"/>
      <c r="P214" s="174">
        <f>O214*H214</f>
        <v>0</v>
      </c>
      <c r="Q214" s="174">
        <v>0</v>
      </c>
      <c r="R214" s="174">
        <f>Q214*H214</f>
        <v>0</v>
      </c>
      <c r="S214" s="174">
        <v>0</v>
      </c>
      <c r="T214" s="175">
        <f>S214*H214</f>
        <v>0</v>
      </c>
      <c r="U214" s="34"/>
      <c r="V214" s="34"/>
      <c r="W214" s="34"/>
      <c r="X214" s="34"/>
      <c r="Y214" s="34"/>
      <c r="Z214" s="34"/>
      <c r="AA214" s="34"/>
      <c r="AB214" s="34"/>
      <c r="AC214" s="34"/>
      <c r="AD214" s="34"/>
      <c r="AE214" s="34"/>
      <c r="AR214" s="176" t="s">
        <v>163</v>
      </c>
      <c r="AT214" s="176" t="s">
        <v>278</v>
      </c>
      <c r="AU214" s="176" t="s">
        <v>85</v>
      </c>
      <c r="AY214" s="17" t="s">
        <v>162</v>
      </c>
      <c r="BE214" s="177">
        <f>IF(N214="základní",J214,0)</f>
        <v>0</v>
      </c>
      <c r="BF214" s="177">
        <f>IF(N214="snížená",J214,0)</f>
        <v>0</v>
      </c>
      <c r="BG214" s="177">
        <f>IF(N214="zákl. přenesená",J214,0)</f>
        <v>0</v>
      </c>
      <c r="BH214" s="177">
        <f>IF(N214="sníž. přenesená",J214,0)</f>
        <v>0</v>
      </c>
      <c r="BI214" s="177">
        <f>IF(N214="nulová",J214,0)</f>
        <v>0</v>
      </c>
      <c r="BJ214" s="17" t="s">
        <v>83</v>
      </c>
      <c r="BK214" s="177">
        <f>ROUND(I214*H214,2)</f>
        <v>0</v>
      </c>
      <c r="BL214" s="17" t="s">
        <v>163</v>
      </c>
      <c r="BM214" s="176" t="s">
        <v>367</v>
      </c>
    </row>
    <row r="215" spans="1:65" s="2" customFormat="1" ht="19.5">
      <c r="A215" s="34"/>
      <c r="B215" s="35"/>
      <c r="C215" s="36"/>
      <c r="D215" s="178" t="s">
        <v>165</v>
      </c>
      <c r="E215" s="36"/>
      <c r="F215" s="179" t="s">
        <v>368</v>
      </c>
      <c r="G215" s="36"/>
      <c r="H215" s="36"/>
      <c r="I215" s="180"/>
      <c r="J215" s="36"/>
      <c r="K215" s="36"/>
      <c r="L215" s="39"/>
      <c r="M215" s="181"/>
      <c r="N215" s="182"/>
      <c r="O215" s="64"/>
      <c r="P215" s="64"/>
      <c r="Q215" s="64"/>
      <c r="R215" s="64"/>
      <c r="S215" s="64"/>
      <c r="T215" s="65"/>
      <c r="U215" s="34"/>
      <c r="V215" s="34"/>
      <c r="W215" s="34"/>
      <c r="X215" s="34"/>
      <c r="Y215" s="34"/>
      <c r="Z215" s="34"/>
      <c r="AA215" s="34"/>
      <c r="AB215" s="34"/>
      <c r="AC215" s="34"/>
      <c r="AD215" s="34"/>
      <c r="AE215" s="34"/>
      <c r="AT215" s="17" t="s">
        <v>165</v>
      </c>
      <c r="AU215" s="17" t="s">
        <v>85</v>
      </c>
    </row>
    <row r="216" spans="1:65" s="2" customFormat="1" ht="19.5">
      <c r="A216" s="34"/>
      <c r="B216" s="35"/>
      <c r="C216" s="36"/>
      <c r="D216" s="178" t="s">
        <v>219</v>
      </c>
      <c r="E216" s="36"/>
      <c r="F216" s="194" t="s">
        <v>369</v>
      </c>
      <c r="G216" s="36"/>
      <c r="H216" s="36"/>
      <c r="I216" s="180"/>
      <c r="J216" s="36"/>
      <c r="K216" s="36"/>
      <c r="L216" s="39"/>
      <c r="M216" s="181"/>
      <c r="N216" s="182"/>
      <c r="O216" s="64"/>
      <c r="P216" s="64"/>
      <c r="Q216" s="64"/>
      <c r="R216" s="64"/>
      <c r="S216" s="64"/>
      <c r="T216" s="65"/>
      <c r="U216" s="34"/>
      <c r="V216" s="34"/>
      <c r="W216" s="34"/>
      <c r="X216" s="34"/>
      <c r="Y216" s="34"/>
      <c r="Z216" s="34"/>
      <c r="AA216" s="34"/>
      <c r="AB216" s="34"/>
      <c r="AC216" s="34"/>
      <c r="AD216" s="34"/>
      <c r="AE216" s="34"/>
      <c r="AT216" s="17" t="s">
        <v>219</v>
      </c>
      <c r="AU216" s="17" t="s">
        <v>85</v>
      </c>
    </row>
    <row r="217" spans="1:65" s="12" customFormat="1" ht="11.25">
      <c r="B217" s="183"/>
      <c r="C217" s="184"/>
      <c r="D217" s="178" t="s">
        <v>166</v>
      </c>
      <c r="E217" s="185" t="s">
        <v>35</v>
      </c>
      <c r="F217" s="186" t="s">
        <v>370</v>
      </c>
      <c r="G217" s="184"/>
      <c r="H217" s="187">
        <v>36</v>
      </c>
      <c r="I217" s="188"/>
      <c r="J217" s="184"/>
      <c r="K217" s="184"/>
      <c r="L217" s="189"/>
      <c r="M217" s="190"/>
      <c r="N217" s="191"/>
      <c r="O217" s="191"/>
      <c r="P217" s="191"/>
      <c r="Q217" s="191"/>
      <c r="R217" s="191"/>
      <c r="S217" s="191"/>
      <c r="T217" s="192"/>
      <c r="AT217" s="193" t="s">
        <v>166</v>
      </c>
      <c r="AU217" s="193" t="s">
        <v>85</v>
      </c>
      <c r="AV217" s="12" t="s">
        <v>85</v>
      </c>
      <c r="AW217" s="12" t="s">
        <v>37</v>
      </c>
      <c r="AX217" s="12" t="s">
        <v>83</v>
      </c>
      <c r="AY217" s="193" t="s">
        <v>162</v>
      </c>
    </row>
    <row r="218" spans="1:65" s="2" customFormat="1" ht="16.5" customHeight="1">
      <c r="A218" s="34"/>
      <c r="B218" s="35"/>
      <c r="C218" s="211" t="s">
        <v>371</v>
      </c>
      <c r="D218" s="211" t="s">
        <v>278</v>
      </c>
      <c r="E218" s="212" t="s">
        <v>372</v>
      </c>
      <c r="F218" s="213" t="s">
        <v>373</v>
      </c>
      <c r="G218" s="214" t="s">
        <v>160</v>
      </c>
      <c r="H218" s="215">
        <v>12</v>
      </c>
      <c r="I218" s="216"/>
      <c r="J218" s="217">
        <f>ROUND(I218*H218,2)</f>
        <v>0</v>
      </c>
      <c r="K218" s="218"/>
      <c r="L218" s="39"/>
      <c r="M218" s="219" t="s">
        <v>35</v>
      </c>
      <c r="N218" s="220" t="s">
        <v>47</v>
      </c>
      <c r="O218" s="64"/>
      <c r="P218" s="174">
        <f>O218*H218</f>
        <v>0</v>
      </c>
      <c r="Q218" s="174">
        <v>0</v>
      </c>
      <c r="R218" s="174">
        <f>Q218*H218</f>
        <v>0</v>
      </c>
      <c r="S218" s="174">
        <v>0</v>
      </c>
      <c r="T218" s="175">
        <f>S218*H218</f>
        <v>0</v>
      </c>
      <c r="U218" s="34"/>
      <c r="V218" s="34"/>
      <c r="W218" s="34"/>
      <c r="X218" s="34"/>
      <c r="Y218" s="34"/>
      <c r="Z218" s="34"/>
      <c r="AA218" s="34"/>
      <c r="AB218" s="34"/>
      <c r="AC218" s="34"/>
      <c r="AD218" s="34"/>
      <c r="AE218" s="34"/>
      <c r="AR218" s="176" t="s">
        <v>163</v>
      </c>
      <c r="AT218" s="176" t="s">
        <v>278</v>
      </c>
      <c r="AU218" s="176" t="s">
        <v>85</v>
      </c>
      <c r="AY218" s="17" t="s">
        <v>162</v>
      </c>
      <c r="BE218" s="177">
        <f>IF(N218="základní",J218,0)</f>
        <v>0</v>
      </c>
      <c r="BF218" s="177">
        <f>IF(N218="snížená",J218,0)</f>
        <v>0</v>
      </c>
      <c r="BG218" s="177">
        <f>IF(N218="zákl. přenesená",J218,0)</f>
        <v>0</v>
      </c>
      <c r="BH218" s="177">
        <f>IF(N218="sníž. přenesená",J218,0)</f>
        <v>0</v>
      </c>
      <c r="BI218" s="177">
        <f>IF(N218="nulová",J218,0)</f>
        <v>0</v>
      </c>
      <c r="BJ218" s="17" t="s">
        <v>83</v>
      </c>
      <c r="BK218" s="177">
        <f>ROUND(I218*H218,2)</f>
        <v>0</v>
      </c>
      <c r="BL218" s="17" t="s">
        <v>163</v>
      </c>
      <c r="BM218" s="176" t="s">
        <v>374</v>
      </c>
    </row>
    <row r="219" spans="1:65" s="2" customFormat="1" ht="19.5">
      <c r="A219" s="34"/>
      <c r="B219" s="35"/>
      <c r="C219" s="36"/>
      <c r="D219" s="178" t="s">
        <v>165</v>
      </c>
      <c r="E219" s="36"/>
      <c r="F219" s="179" t="s">
        <v>375</v>
      </c>
      <c r="G219" s="36"/>
      <c r="H219" s="36"/>
      <c r="I219" s="180"/>
      <c r="J219" s="36"/>
      <c r="K219" s="36"/>
      <c r="L219" s="39"/>
      <c r="M219" s="181"/>
      <c r="N219" s="182"/>
      <c r="O219" s="64"/>
      <c r="P219" s="64"/>
      <c r="Q219" s="64"/>
      <c r="R219" s="64"/>
      <c r="S219" s="64"/>
      <c r="T219" s="65"/>
      <c r="U219" s="34"/>
      <c r="V219" s="34"/>
      <c r="W219" s="34"/>
      <c r="X219" s="34"/>
      <c r="Y219" s="34"/>
      <c r="Z219" s="34"/>
      <c r="AA219" s="34"/>
      <c r="AB219" s="34"/>
      <c r="AC219" s="34"/>
      <c r="AD219" s="34"/>
      <c r="AE219" s="34"/>
      <c r="AT219" s="17" t="s">
        <v>165</v>
      </c>
      <c r="AU219" s="17" t="s">
        <v>85</v>
      </c>
    </row>
    <row r="220" spans="1:65" s="2" customFormat="1" ht="19.5">
      <c r="A220" s="34"/>
      <c r="B220" s="35"/>
      <c r="C220" s="36"/>
      <c r="D220" s="178" t="s">
        <v>219</v>
      </c>
      <c r="E220" s="36"/>
      <c r="F220" s="194" t="s">
        <v>376</v>
      </c>
      <c r="G220" s="36"/>
      <c r="H220" s="36"/>
      <c r="I220" s="180"/>
      <c r="J220" s="36"/>
      <c r="K220" s="36"/>
      <c r="L220" s="39"/>
      <c r="M220" s="181"/>
      <c r="N220" s="182"/>
      <c r="O220" s="64"/>
      <c r="P220" s="64"/>
      <c r="Q220" s="64"/>
      <c r="R220" s="64"/>
      <c r="S220" s="64"/>
      <c r="T220" s="65"/>
      <c r="U220" s="34"/>
      <c r="V220" s="34"/>
      <c r="W220" s="34"/>
      <c r="X220" s="34"/>
      <c r="Y220" s="34"/>
      <c r="Z220" s="34"/>
      <c r="AA220" s="34"/>
      <c r="AB220" s="34"/>
      <c r="AC220" s="34"/>
      <c r="AD220" s="34"/>
      <c r="AE220" s="34"/>
      <c r="AT220" s="17" t="s">
        <v>219</v>
      </c>
      <c r="AU220" s="17" t="s">
        <v>85</v>
      </c>
    </row>
    <row r="221" spans="1:65" s="12" customFormat="1" ht="11.25">
      <c r="B221" s="183"/>
      <c r="C221" s="184"/>
      <c r="D221" s="178" t="s">
        <v>166</v>
      </c>
      <c r="E221" s="185" t="s">
        <v>35</v>
      </c>
      <c r="F221" s="186" t="s">
        <v>198</v>
      </c>
      <c r="G221" s="184"/>
      <c r="H221" s="187">
        <v>12</v>
      </c>
      <c r="I221" s="188"/>
      <c r="J221" s="184"/>
      <c r="K221" s="184"/>
      <c r="L221" s="189"/>
      <c r="M221" s="190"/>
      <c r="N221" s="191"/>
      <c r="O221" s="191"/>
      <c r="P221" s="191"/>
      <c r="Q221" s="191"/>
      <c r="R221" s="191"/>
      <c r="S221" s="191"/>
      <c r="T221" s="192"/>
      <c r="AT221" s="193" t="s">
        <v>166</v>
      </c>
      <c r="AU221" s="193" t="s">
        <v>85</v>
      </c>
      <c r="AV221" s="12" t="s">
        <v>85</v>
      </c>
      <c r="AW221" s="12" t="s">
        <v>37</v>
      </c>
      <c r="AX221" s="12" t="s">
        <v>83</v>
      </c>
      <c r="AY221" s="193" t="s">
        <v>162</v>
      </c>
    </row>
    <row r="222" spans="1:65" s="2" customFormat="1" ht="16.5" customHeight="1">
      <c r="A222" s="34"/>
      <c r="B222" s="35"/>
      <c r="C222" s="211" t="s">
        <v>377</v>
      </c>
      <c r="D222" s="211" t="s">
        <v>278</v>
      </c>
      <c r="E222" s="212" t="s">
        <v>378</v>
      </c>
      <c r="F222" s="213" t="s">
        <v>379</v>
      </c>
      <c r="G222" s="214" t="s">
        <v>380</v>
      </c>
      <c r="H222" s="215">
        <v>146</v>
      </c>
      <c r="I222" s="216"/>
      <c r="J222" s="217">
        <f>ROUND(I222*H222,2)</f>
        <v>0</v>
      </c>
      <c r="K222" s="218"/>
      <c r="L222" s="39"/>
      <c r="M222" s="219" t="s">
        <v>35</v>
      </c>
      <c r="N222" s="220" t="s">
        <v>47</v>
      </c>
      <c r="O222" s="64"/>
      <c r="P222" s="174">
        <f>O222*H222</f>
        <v>0</v>
      </c>
      <c r="Q222" s="174">
        <v>0</v>
      </c>
      <c r="R222" s="174">
        <f>Q222*H222</f>
        <v>0</v>
      </c>
      <c r="S222" s="174">
        <v>0</v>
      </c>
      <c r="T222" s="175">
        <f>S222*H222</f>
        <v>0</v>
      </c>
      <c r="U222" s="34"/>
      <c r="V222" s="34"/>
      <c r="W222" s="34"/>
      <c r="X222" s="34"/>
      <c r="Y222" s="34"/>
      <c r="Z222" s="34"/>
      <c r="AA222" s="34"/>
      <c r="AB222" s="34"/>
      <c r="AC222" s="34"/>
      <c r="AD222" s="34"/>
      <c r="AE222" s="34"/>
      <c r="AR222" s="176" t="s">
        <v>163</v>
      </c>
      <c r="AT222" s="176" t="s">
        <v>278</v>
      </c>
      <c r="AU222" s="176" t="s">
        <v>85</v>
      </c>
      <c r="AY222" s="17" t="s">
        <v>162</v>
      </c>
      <c r="BE222" s="177">
        <f>IF(N222="základní",J222,0)</f>
        <v>0</v>
      </c>
      <c r="BF222" s="177">
        <f>IF(N222="snížená",J222,0)</f>
        <v>0</v>
      </c>
      <c r="BG222" s="177">
        <f>IF(N222="zákl. přenesená",J222,0)</f>
        <v>0</v>
      </c>
      <c r="BH222" s="177">
        <f>IF(N222="sníž. přenesená",J222,0)</f>
        <v>0</v>
      </c>
      <c r="BI222" s="177">
        <f>IF(N222="nulová",J222,0)</f>
        <v>0</v>
      </c>
      <c r="BJ222" s="17" t="s">
        <v>83</v>
      </c>
      <c r="BK222" s="177">
        <f>ROUND(I222*H222,2)</f>
        <v>0</v>
      </c>
      <c r="BL222" s="17" t="s">
        <v>163</v>
      </c>
      <c r="BM222" s="176" t="s">
        <v>381</v>
      </c>
    </row>
    <row r="223" spans="1:65" s="2" customFormat="1" ht="39">
      <c r="A223" s="34"/>
      <c r="B223" s="35"/>
      <c r="C223" s="36"/>
      <c r="D223" s="178" t="s">
        <v>165</v>
      </c>
      <c r="E223" s="36"/>
      <c r="F223" s="179" t="s">
        <v>382</v>
      </c>
      <c r="G223" s="36"/>
      <c r="H223" s="36"/>
      <c r="I223" s="180"/>
      <c r="J223" s="36"/>
      <c r="K223" s="36"/>
      <c r="L223" s="39"/>
      <c r="M223" s="181"/>
      <c r="N223" s="182"/>
      <c r="O223" s="64"/>
      <c r="P223" s="64"/>
      <c r="Q223" s="64"/>
      <c r="R223" s="64"/>
      <c r="S223" s="64"/>
      <c r="T223" s="65"/>
      <c r="U223" s="34"/>
      <c r="V223" s="34"/>
      <c r="W223" s="34"/>
      <c r="X223" s="34"/>
      <c r="Y223" s="34"/>
      <c r="Z223" s="34"/>
      <c r="AA223" s="34"/>
      <c r="AB223" s="34"/>
      <c r="AC223" s="34"/>
      <c r="AD223" s="34"/>
      <c r="AE223" s="34"/>
      <c r="AT223" s="17" t="s">
        <v>165</v>
      </c>
      <c r="AU223" s="17" t="s">
        <v>85</v>
      </c>
    </row>
    <row r="224" spans="1:65" s="2" customFormat="1" ht="19.5">
      <c r="A224" s="34"/>
      <c r="B224" s="35"/>
      <c r="C224" s="36"/>
      <c r="D224" s="178" t="s">
        <v>219</v>
      </c>
      <c r="E224" s="36"/>
      <c r="F224" s="194" t="s">
        <v>383</v>
      </c>
      <c r="G224" s="36"/>
      <c r="H224" s="36"/>
      <c r="I224" s="180"/>
      <c r="J224" s="36"/>
      <c r="K224" s="36"/>
      <c r="L224" s="39"/>
      <c r="M224" s="181"/>
      <c r="N224" s="182"/>
      <c r="O224" s="64"/>
      <c r="P224" s="64"/>
      <c r="Q224" s="64"/>
      <c r="R224" s="64"/>
      <c r="S224" s="64"/>
      <c r="T224" s="65"/>
      <c r="U224" s="34"/>
      <c r="V224" s="34"/>
      <c r="W224" s="34"/>
      <c r="X224" s="34"/>
      <c r="Y224" s="34"/>
      <c r="Z224" s="34"/>
      <c r="AA224" s="34"/>
      <c r="AB224" s="34"/>
      <c r="AC224" s="34"/>
      <c r="AD224" s="34"/>
      <c r="AE224" s="34"/>
      <c r="AT224" s="17" t="s">
        <v>219</v>
      </c>
      <c r="AU224" s="17" t="s">
        <v>85</v>
      </c>
    </row>
    <row r="225" spans="1:65" s="12" customFormat="1" ht="11.25">
      <c r="B225" s="183"/>
      <c r="C225" s="184"/>
      <c r="D225" s="178" t="s">
        <v>166</v>
      </c>
      <c r="E225" s="185" t="s">
        <v>35</v>
      </c>
      <c r="F225" s="186" t="s">
        <v>384</v>
      </c>
      <c r="G225" s="184"/>
      <c r="H225" s="187">
        <v>146</v>
      </c>
      <c r="I225" s="188"/>
      <c r="J225" s="184"/>
      <c r="K225" s="184"/>
      <c r="L225" s="189"/>
      <c r="M225" s="190"/>
      <c r="N225" s="191"/>
      <c r="O225" s="191"/>
      <c r="P225" s="191"/>
      <c r="Q225" s="191"/>
      <c r="R225" s="191"/>
      <c r="S225" s="191"/>
      <c r="T225" s="192"/>
      <c r="AT225" s="193" t="s">
        <v>166</v>
      </c>
      <c r="AU225" s="193" t="s">
        <v>85</v>
      </c>
      <c r="AV225" s="12" t="s">
        <v>85</v>
      </c>
      <c r="AW225" s="12" t="s">
        <v>37</v>
      </c>
      <c r="AX225" s="12" t="s">
        <v>83</v>
      </c>
      <c r="AY225" s="193" t="s">
        <v>162</v>
      </c>
    </row>
    <row r="226" spans="1:65" s="2" customFormat="1" ht="16.5" customHeight="1">
      <c r="A226" s="34"/>
      <c r="B226" s="35"/>
      <c r="C226" s="211" t="s">
        <v>385</v>
      </c>
      <c r="D226" s="211" t="s">
        <v>278</v>
      </c>
      <c r="E226" s="212" t="s">
        <v>386</v>
      </c>
      <c r="F226" s="213" t="s">
        <v>387</v>
      </c>
      <c r="G226" s="214" t="s">
        <v>380</v>
      </c>
      <c r="H226" s="215">
        <v>6</v>
      </c>
      <c r="I226" s="216"/>
      <c r="J226" s="217">
        <f>ROUND(I226*H226,2)</f>
        <v>0</v>
      </c>
      <c r="K226" s="218"/>
      <c r="L226" s="39"/>
      <c r="M226" s="219" t="s">
        <v>35</v>
      </c>
      <c r="N226" s="220" t="s">
        <v>47</v>
      </c>
      <c r="O226" s="64"/>
      <c r="P226" s="174">
        <f>O226*H226</f>
        <v>0</v>
      </c>
      <c r="Q226" s="174">
        <v>0</v>
      </c>
      <c r="R226" s="174">
        <f>Q226*H226</f>
        <v>0</v>
      </c>
      <c r="S226" s="174">
        <v>0</v>
      </c>
      <c r="T226" s="175">
        <f>S226*H226</f>
        <v>0</v>
      </c>
      <c r="U226" s="34"/>
      <c r="V226" s="34"/>
      <c r="W226" s="34"/>
      <c r="X226" s="34"/>
      <c r="Y226" s="34"/>
      <c r="Z226" s="34"/>
      <c r="AA226" s="34"/>
      <c r="AB226" s="34"/>
      <c r="AC226" s="34"/>
      <c r="AD226" s="34"/>
      <c r="AE226" s="34"/>
      <c r="AR226" s="176" t="s">
        <v>163</v>
      </c>
      <c r="AT226" s="176" t="s">
        <v>278</v>
      </c>
      <c r="AU226" s="176" t="s">
        <v>85</v>
      </c>
      <c r="AY226" s="17" t="s">
        <v>162</v>
      </c>
      <c r="BE226" s="177">
        <f>IF(N226="základní",J226,0)</f>
        <v>0</v>
      </c>
      <c r="BF226" s="177">
        <f>IF(N226="snížená",J226,0)</f>
        <v>0</v>
      </c>
      <c r="BG226" s="177">
        <f>IF(N226="zákl. přenesená",J226,0)</f>
        <v>0</v>
      </c>
      <c r="BH226" s="177">
        <f>IF(N226="sníž. přenesená",J226,0)</f>
        <v>0</v>
      </c>
      <c r="BI226" s="177">
        <f>IF(N226="nulová",J226,0)</f>
        <v>0</v>
      </c>
      <c r="BJ226" s="17" t="s">
        <v>83</v>
      </c>
      <c r="BK226" s="177">
        <f>ROUND(I226*H226,2)</f>
        <v>0</v>
      </c>
      <c r="BL226" s="17" t="s">
        <v>163</v>
      </c>
      <c r="BM226" s="176" t="s">
        <v>388</v>
      </c>
    </row>
    <row r="227" spans="1:65" s="2" customFormat="1" ht="39">
      <c r="A227" s="34"/>
      <c r="B227" s="35"/>
      <c r="C227" s="36"/>
      <c r="D227" s="178" t="s">
        <v>165</v>
      </c>
      <c r="E227" s="36"/>
      <c r="F227" s="179" t="s">
        <v>389</v>
      </c>
      <c r="G227" s="36"/>
      <c r="H227" s="36"/>
      <c r="I227" s="180"/>
      <c r="J227" s="36"/>
      <c r="K227" s="36"/>
      <c r="L227" s="39"/>
      <c r="M227" s="181"/>
      <c r="N227" s="182"/>
      <c r="O227" s="64"/>
      <c r="P227" s="64"/>
      <c r="Q227" s="64"/>
      <c r="R227" s="64"/>
      <c r="S227" s="64"/>
      <c r="T227" s="65"/>
      <c r="U227" s="34"/>
      <c r="V227" s="34"/>
      <c r="W227" s="34"/>
      <c r="X227" s="34"/>
      <c r="Y227" s="34"/>
      <c r="Z227" s="34"/>
      <c r="AA227" s="34"/>
      <c r="AB227" s="34"/>
      <c r="AC227" s="34"/>
      <c r="AD227" s="34"/>
      <c r="AE227" s="34"/>
      <c r="AT227" s="17" t="s">
        <v>165</v>
      </c>
      <c r="AU227" s="17" t="s">
        <v>85</v>
      </c>
    </row>
    <row r="228" spans="1:65" s="2" customFormat="1" ht="19.5">
      <c r="A228" s="34"/>
      <c r="B228" s="35"/>
      <c r="C228" s="36"/>
      <c r="D228" s="178" t="s">
        <v>219</v>
      </c>
      <c r="E228" s="36"/>
      <c r="F228" s="194" t="s">
        <v>390</v>
      </c>
      <c r="G228" s="36"/>
      <c r="H228" s="36"/>
      <c r="I228" s="180"/>
      <c r="J228" s="36"/>
      <c r="K228" s="36"/>
      <c r="L228" s="39"/>
      <c r="M228" s="181"/>
      <c r="N228" s="182"/>
      <c r="O228" s="64"/>
      <c r="P228" s="64"/>
      <c r="Q228" s="64"/>
      <c r="R228" s="64"/>
      <c r="S228" s="64"/>
      <c r="T228" s="65"/>
      <c r="U228" s="34"/>
      <c r="V228" s="34"/>
      <c r="W228" s="34"/>
      <c r="X228" s="34"/>
      <c r="Y228" s="34"/>
      <c r="Z228" s="34"/>
      <c r="AA228" s="34"/>
      <c r="AB228" s="34"/>
      <c r="AC228" s="34"/>
      <c r="AD228" s="34"/>
      <c r="AE228" s="34"/>
      <c r="AT228" s="17" t="s">
        <v>219</v>
      </c>
      <c r="AU228" s="17" t="s">
        <v>85</v>
      </c>
    </row>
    <row r="229" spans="1:65" s="12" customFormat="1" ht="11.25">
      <c r="B229" s="183"/>
      <c r="C229" s="184"/>
      <c r="D229" s="178" t="s">
        <v>166</v>
      </c>
      <c r="E229" s="185" t="s">
        <v>35</v>
      </c>
      <c r="F229" s="186" t="s">
        <v>233</v>
      </c>
      <c r="G229" s="184"/>
      <c r="H229" s="187">
        <v>6</v>
      </c>
      <c r="I229" s="188"/>
      <c r="J229" s="184"/>
      <c r="K229" s="184"/>
      <c r="L229" s="189"/>
      <c r="M229" s="190"/>
      <c r="N229" s="191"/>
      <c r="O229" s="191"/>
      <c r="P229" s="191"/>
      <c r="Q229" s="191"/>
      <c r="R229" s="191"/>
      <c r="S229" s="191"/>
      <c r="T229" s="192"/>
      <c r="AT229" s="193" t="s">
        <v>166</v>
      </c>
      <c r="AU229" s="193" t="s">
        <v>85</v>
      </c>
      <c r="AV229" s="12" t="s">
        <v>85</v>
      </c>
      <c r="AW229" s="12" t="s">
        <v>37</v>
      </c>
      <c r="AX229" s="12" t="s">
        <v>83</v>
      </c>
      <c r="AY229" s="193" t="s">
        <v>162</v>
      </c>
    </row>
    <row r="230" spans="1:65" s="2" customFormat="1" ht="16.5" customHeight="1">
      <c r="A230" s="34"/>
      <c r="B230" s="35"/>
      <c r="C230" s="211" t="s">
        <v>391</v>
      </c>
      <c r="D230" s="211" t="s">
        <v>278</v>
      </c>
      <c r="E230" s="212" t="s">
        <v>392</v>
      </c>
      <c r="F230" s="213" t="s">
        <v>393</v>
      </c>
      <c r="G230" s="214" t="s">
        <v>380</v>
      </c>
      <c r="H230" s="215">
        <v>8</v>
      </c>
      <c r="I230" s="216"/>
      <c r="J230" s="217">
        <f>ROUND(I230*H230,2)</f>
        <v>0</v>
      </c>
      <c r="K230" s="218"/>
      <c r="L230" s="39"/>
      <c r="M230" s="219" t="s">
        <v>35</v>
      </c>
      <c r="N230" s="220" t="s">
        <v>47</v>
      </c>
      <c r="O230" s="64"/>
      <c r="P230" s="174">
        <f>O230*H230</f>
        <v>0</v>
      </c>
      <c r="Q230" s="174">
        <v>0</v>
      </c>
      <c r="R230" s="174">
        <f>Q230*H230</f>
        <v>0</v>
      </c>
      <c r="S230" s="174">
        <v>0</v>
      </c>
      <c r="T230" s="175">
        <f>S230*H230</f>
        <v>0</v>
      </c>
      <c r="U230" s="34"/>
      <c r="V230" s="34"/>
      <c r="W230" s="34"/>
      <c r="X230" s="34"/>
      <c r="Y230" s="34"/>
      <c r="Z230" s="34"/>
      <c r="AA230" s="34"/>
      <c r="AB230" s="34"/>
      <c r="AC230" s="34"/>
      <c r="AD230" s="34"/>
      <c r="AE230" s="34"/>
      <c r="AR230" s="176" t="s">
        <v>163</v>
      </c>
      <c r="AT230" s="176" t="s">
        <v>278</v>
      </c>
      <c r="AU230" s="176" t="s">
        <v>85</v>
      </c>
      <c r="AY230" s="17" t="s">
        <v>162</v>
      </c>
      <c r="BE230" s="177">
        <f>IF(N230="základní",J230,0)</f>
        <v>0</v>
      </c>
      <c r="BF230" s="177">
        <f>IF(N230="snížená",J230,0)</f>
        <v>0</v>
      </c>
      <c r="BG230" s="177">
        <f>IF(N230="zákl. přenesená",J230,0)</f>
        <v>0</v>
      </c>
      <c r="BH230" s="177">
        <f>IF(N230="sníž. přenesená",J230,0)</f>
        <v>0</v>
      </c>
      <c r="BI230" s="177">
        <f>IF(N230="nulová",J230,0)</f>
        <v>0</v>
      </c>
      <c r="BJ230" s="17" t="s">
        <v>83</v>
      </c>
      <c r="BK230" s="177">
        <f>ROUND(I230*H230,2)</f>
        <v>0</v>
      </c>
      <c r="BL230" s="17" t="s">
        <v>163</v>
      </c>
      <c r="BM230" s="176" t="s">
        <v>394</v>
      </c>
    </row>
    <row r="231" spans="1:65" s="2" customFormat="1" ht="39">
      <c r="A231" s="34"/>
      <c r="B231" s="35"/>
      <c r="C231" s="36"/>
      <c r="D231" s="178" t="s">
        <v>165</v>
      </c>
      <c r="E231" s="36"/>
      <c r="F231" s="179" t="s">
        <v>395</v>
      </c>
      <c r="G231" s="36"/>
      <c r="H231" s="36"/>
      <c r="I231" s="180"/>
      <c r="J231" s="36"/>
      <c r="K231" s="36"/>
      <c r="L231" s="39"/>
      <c r="M231" s="181"/>
      <c r="N231" s="182"/>
      <c r="O231" s="64"/>
      <c r="P231" s="64"/>
      <c r="Q231" s="64"/>
      <c r="R231" s="64"/>
      <c r="S231" s="64"/>
      <c r="T231" s="65"/>
      <c r="U231" s="34"/>
      <c r="V231" s="34"/>
      <c r="W231" s="34"/>
      <c r="X231" s="34"/>
      <c r="Y231" s="34"/>
      <c r="Z231" s="34"/>
      <c r="AA231" s="34"/>
      <c r="AB231" s="34"/>
      <c r="AC231" s="34"/>
      <c r="AD231" s="34"/>
      <c r="AE231" s="34"/>
      <c r="AT231" s="17" t="s">
        <v>165</v>
      </c>
      <c r="AU231" s="17" t="s">
        <v>85</v>
      </c>
    </row>
    <row r="232" spans="1:65" s="2" customFormat="1" ht="19.5">
      <c r="A232" s="34"/>
      <c r="B232" s="35"/>
      <c r="C232" s="36"/>
      <c r="D232" s="178" t="s">
        <v>219</v>
      </c>
      <c r="E232" s="36"/>
      <c r="F232" s="194" t="s">
        <v>396</v>
      </c>
      <c r="G232" s="36"/>
      <c r="H232" s="36"/>
      <c r="I232" s="180"/>
      <c r="J232" s="36"/>
      <c r="K232" s="36"/>
      <c r="L232" s="39"/>
      <c r="M232" s="181"/>
      <c r="N232" s="182"/>
      <c r="O232" s="64"/>
      <c r="P232" s="64"/>
      <c r="Q232" s="64"/>
      <c r="R232" s="64"/>
      <c r="S232" s="64"/>
      <c r="T232" s="65"/>
      <c r="U232" s="34"/>
      <c r="V232" s="34"/>
      <c r="W232" s="34"/>
      <c r="X232" s="34"/>
      <c r="Y232" s="34"/>
      <c r="Z232" s="34"/>
      <c r="AA232" s="34"/>
      <c r="AB232" s="34"/>
      <c r="AC232" s="34"/>
      <c r="AD232" s="34"/>
      <c r="AE232" s="34"/>
      <c r="AT232" s="17" t="s">
        <v>219</v>
      </c>
      <c r="AU232" s="17" t="s">
        <v>85</v>
      </c>
    </row>
    <row r="233" spans="1:65" s="12" customFormat="1" ht="11.25">
      <c r="B233" s="183"/>
      <c r="C233" s="184"/>
      <c r="D233" s="178" t="s">
        <v>166</v>
      </c>
      <c r="E233" s="185" t="s">
        <v>35</v>
      </c>
      <c r="F233" s="186" t="s">
        <v>397</v>
      </c>
      <c r="G233" s="184"/>
      <c r="H233" s="187">
        <v>8</v>
      </c>
      <c r="I233" s="188"/>
      <c r="J233" s="184"/>
      <c r="K233" s="184"/>
      <c r="L233" s="189"/>
      <c r="M233" s="190"/>
      <c r="N233" s="191"/>
      <c r="O233" s="191"/>
      <c r="P233" s="191"/>
      <c r="Q233" s="191"/>
      <c r="R233" s="191"/>
      <c r="S233" s="191"/>
      <c r="T233" s="192"/>
      <c r="AT233" s="193" t="s">
        <v>166</v>
      </c>
      <c r="AU233" s="193" t="s">
        <v>85</v>
      </c>
      <c r="AV233" s="12" t="s">
        <v>85</v>
      </c>
      <c r="AW233" s="12" t="s">
        <v>37</v>
      </c>
      <c r="AX233" s="12" t="s">
        <v>83</v>
      </c>
      <c r="AY233" s="193" t="s">
        <v>162</v>
      </c>
    </row>
    <row r="234" spans="1:65" s="2" customFormat="1" ht="16.5" customHeight="1">
      <c r="A234" s="34"/>
      <c r="B234" s="35"/>
      <c r="C234" s="211" t="s">
        <v>398</v>
      </c>
      <c r="D234" s="211" t="s">
        <v>278</v>
      </c>
      <c r="E234" s="212" t="s">
        <v>399</v>
      </c>
      <c r="F234" s="213" t="s">
        <v>400</v>
      </c>
      <c r="G234" s="214" t="s">
        <v>380</v>
      </c>
      <c r="H234" s="215">
        <v>32</v>
      </c>
      <c r="I234" s="216"/>
      <c r="J234" s="217">
        <f>ROUND(I234*H234,2)</f>
        <v>0</v>
      </c>
      <c r="K234" s="218"/>
      <c r="L234" s="39"/>
      <c r="M234" s="219" t="s">
        <v>35</v>
      </c>
      <c r="N234" s="220" t="s">
        <v>47</v>
      </c>
      <c r="O234" s="64"/>
      <c r="P234" s="174">
        <f>O234*H234</f>
        <v>0</v>
      </c>
      <c r="Q234" s="174">
        <v>0</v>
      </c>
      <c r="R234" s="174">
        <f>Q234*H234</f>
        <v>0</v>
      </c>
      <c r="S234" s="174">
        <v>0</v>
      </c>
      <c r="T234" s="175">
        <f>S234*H234</f>
        <v>0</v>
      </c>
      <c r="U234" s="34"/>
      <c r="V234" s="34"/>
      <c r="W234" s="34"/>
      <c r="X234" s="34"/>
      <c r="Y234" s="34"/>
      <c r="Z234" s="34"/>
      <c r="AA234" s="34"/>
      <c r="AB234" s="34"/>
      <c r="AC234" s="34"/>
      <c r="AD234" s="34"/>
      <c r="AE234" s="34"/>
      <c r="AR234" s="176" t="s">
        <v>163</v>
      </c>
      <c r="AT234" s="176" t="s">
        <v>278</v>
      </c>
      <c r="AU234" s="176" t="s">
        <v>85</v>
      </c>
      <c r="AY234" s="17" t="s">
        <v>162</v>
      </c>
      <c r="BE234" s="177">
        <f>IF(N234="základní",J234,0)</f>
        <v>0</v>
      </c>
      <c r="BF234" s="177">
        <f>IF(N234="snížená",J234,0)</f>
        <v>0</v>
      </c>
      <c r="BG234" s="177">
        <f>IF(N234="zákl. přenesená",J234,0)</f>
        <v>0</v>
      </c>
      <c r="BH234" s="177">
        <f>IF(N234="sníž. přenesená",J234,0)</f>
        <v>0</v>
      </c>
      <c r="BI234" s="177">
        <f>IF(N234="nulová",J234,0)</f>
        <v>0</v>
      </c>
      <c r="BJ234" s="17" t="s">
        <v>83</v>
      </c>
      <c r="BK234" s="177">
        <f>ROUND(I234*H234,2)</f>
        <v>0</v>
      </c>
      <c r="BL234" s="17" t="s">
        <v>163</v>
      </c>
      <c r="BM234" s="176" t="s">
        <v>401</v>
      </c>
    </row>
    <row r="235" spans="1:65" s="2" customFormat="1" ht="29.25">
      <c r="A235" s="34"/>
      <c r="B235" s="35"/>
      <c r="C235" s="36"/>
      <c r="D235" s="178" t="s">
        <v>165</v>
      </c>
      <c r="E235" s="36"/>
      <c r="F235" s="179" t="s">
        <v>402</v>
      </c>
      <c r="G235" s="36"/>
      <c r="H235" s="36"/>
      <c r="I235" s="180"/>
      <c r="J235" s="36"/>
      <c r="K235" s="36"/>
      <c r="L235" s="39"/>
      <c r="M235" s="181"/>
      <c r="N235" s="182"/>
      <c r="O235" s="64"/>
      <c r="P235" s="64"/>
      <c r="Q235" s="64"/>
      <c r="R235" s="64"/>
      <c r="S235" s="64"/>
      <c r="T235" s="65"/>
      <c r="U235" s="34"/>
      <c r="V235" s="34"/>
      <c r="W235" s="34"/>
      <c r="X235" s="34"/>
      <c r="Y235" s="34"/>
      <c r="Z235" s="34"/>
      <c r="AA235" s="34"/>
      <c r="AB235" s="34"/>
      <c r="AC235" s="34"/>
      <c r="AD235" s="34"/>
      <c r="AE235" s="34"/>
      <c r="AT235" s="17" t="s">
        <v>165</v>
      </c>
      <c r="AU235" s="17" t="s">
        <v>85</v>
      </c>
    </row>
    <row r="236" spans="1:65" s="12" customFormat="1" ht="11.25">
      <c r="B236" s="183"/>
      <c r="C236" s="184"/>
      <c r="D236" s="178" t="s">
        <v>166</v>
      </c>
      <c r="E236" s="185" t="s">
        <v>35</v>
      </c>
      <c r="F236" s="186" t="s">
        <v>403</v>
      </c>
      <c r="G236" s="184"/>
      <c r="H236" s="187">
        <v>32</v>
      </c>
      <c r="I236" s="188"/>
      <c r="J236" s="184"/>
      <c r="K236" s="184"/>
      <c r="L236" s="189"/>
      <c r="M236" s="190"/>
      <c r="N236" s="191"/>
      <c r="O236" s="191"/>
      <c r="P236" s="191"/>
      <c r="Q236" s="191"/>
      <c r="R236" s="191"/>
      <c r="S236" s="191"/>
      <c r="T236" s="192"/>
      <c r="AT236" s="193" t="s">
        <v>166</v>
      </c>
      <c r="AU236" s="193" t="s">
        <v>85</v>
      </c>
      <c r="AV236" s="12" t="s">
        <v>85</v>
      </c>
      <c r="AW236" s="12" t="s">
        <v>37</v>
      </c>
      <c r="AX236" s="12" t="s">
        <v>83</v>
      </c>
      <c r="AY236" s="193" t="s">
        <v>162</v>
      </c>
    </row>
    <row r="237" spans="1:65" s="2" customFormat="1" ht="16.5" customHeight="1">
      <c r="A237" s="34"/>
      <c r="B237" s="35"/>
      <c r="C237" s="211" t="s">
        <v>404</v>
      </c>
      <c r="D237" s="211" t="s">
        <v>278</v>
      </c>
      <c r="E237" s="212" t="s">
        <v>405</v>
      </c>
      <c r="F237" s="213" t="s">
        <v>406</v>
      </c>
      <c r="G237" s="214" t="s">
        <v>230</v>
      </c>
      <c r="H237" s="215">
        <v>9134</v>
      </c>
      <c r="I237" s="216"/>
      <c r="J237" s="217">
        <f>ROUND(I237*H237,2)</f>
        <v>0</v>
      </c>
      <c r="K237" s="218"/>
      <c r="L237" s="39"/>
      <c r="M237" s="219" t="s">
        <v>35</v>
      </c>
      <c r="N237" s="220" t="s">
        <v>47</v>
      </c>
      <c r="O237" s="64"/>
      <c r="P237" s="174">
        <f>O237*H237</f>
        <v>0</v>
      </c>
      <c r="Q237" s="174">
        <v>0</v>
      </c>
      <c r="R237" s="174">
        <f>Q237*H237</f>
        <v>0</v>
      </c>
      <c r="S237" s="174">
        <v>0</v>
      </c>
      <c r="T237" s="175">
        <f>S237*H237</f>
        <v>0</v>
      </c>
      <c r="U237" s="34"/>
      <c r="V237" s="34"/>
      <c r="W237" s="34"/>
      <c r="X237" s="34"/>
      <c r="Y237" s="34"/>
      <c r="Z237" s="34"/>
      <c r="AA237" s="34"/>
      <c r="AB237" s="34"/>
      <c r="AC237" s="34"/>
      <c r="AD237" s="34"/>
      <c r="AE237" s="34"/>
      <c r="AR237" s="176" t="s">
        <v>163</v>
      </c>
      <c r="AT237" s="176" t="s">
        <v>278</v>
      </c>
      <c r="AU237" s="176" t="s">
        <v>85</v>
      </c>
      <c r="AY237" s="17" t="s">
        <v>162</v>
      </c>
      <c r="BE237" s="177">
        <f>IF(N237="základní",J237,0)</f>
        <v>0</v>
      </c>
      <c r="BF237" s="177">
        <f>IF(N237="snížená",J237,0)</f>
        <v>0</v>
      </c>
      <c r="BG237" s="177">
        <f>IF(N237="zákl. přenesená",J237,0)</f>
        <v>0</v>
      </c>
      <c r="BH237" s="177">
        <f>IF(N237="sníž. přenesená",J237,0)</f>
        <v>0</v>
      </c>
      <c r="BI237" s="177">
        <f>IF(N237="nulová",J237,0)</f>
        <v>0</v>
      </c>
      <c r="BJ237" s="17" t="s">
        <v>83</v>
      </c>
      <c r="BK237" s="177">
        <f>ROUND(I237*H237,2)</f>
        <v>0</v>
      </c>
      <c r="BL237" s="17" t="s">
        <v>163</v>
      </c>
      <c r="BM237" s="176" t="s">
        <v>407</v>
      </c>
    </row>
    <row r="238" spans="1:65" s="2" customFormat="1" ht="29.25">
      <c r="A238" s="34"/>
      <c r="B238" s="35"/>
      <c r="C238" s="36"/>
      <c r="D238" s="178" t="s">
        <v>165</v>
      </c>
      <c r="E238" s="36"/>
      <c r="F238" s="179" t="s">
        <v>408</v>
      </c>
      <c r="G238" s="36"/>
      <c r="H238" s="36"/>
      <c r="I238" s="180"/>
      <c r="J238" s="36"/>
      <c r="K238" s="36"/>
      <c r="L238" s="39"/>
      <c r="M238" s="181"/>
      <c r="N238" s="182"/>
      <c r="O238" s="64"/>
      <c r="P238" s="64"/>
      <c r="Q238" s="64"/>
      <c r="R238" s="64"/>
      <c r="S238" s="64"/>
      <c r="T238" s="65"/>
      <c r="U238" s="34"/>
      <c r="V238" s="34"/>
      <c r="W238" s="34"/>
      <c r="X238" s="34"/>
      <c r="Y238" s="34"/>
      <c r="Z238" s="34"/>
      <c r="AA238" s="34"/>
      <c r="AB238" s="34"/>
      <c r="AC238" s="34"/>
      <c r="AD238" s="34"/>
      <c r="AE238" s="34"/>
      <c r="AT238" s="17" t="s">
        <v>165</v>
      </c>
      <c r="AU238" s="17" t="s">
        <v>85</v>
      </c>
    </row>
    <row r="239" spans="1:65" s="12" customFormat="1" ht="11.25">
      <c r="B239" s="183"/>
      <c r="C239" s="184"/>
      <c r="D239" s="178" t="s">
        <v>166</v>
      </c>
      <c r="E239" s="185" t="s">
        <v>35</v>
      </c>
      <c r="F239" s="186" t="s">
        <v>409</v>
      </c>
      <c r="G239" s="184"/>
      <c r="H239" s="187">
        <v>9134</v>
      </c>
      <c r="I239" s="188"/>
      <c r="J239" s="184"/>
      <c r="K239" s="184"/>
      <c r="L239" s="189"/>
      <c r="M239" s="190"/>
      <c r="N239" s="191"/>
      <c r="O239" s="191"/>
      <c r="P239" s="191"/>
      <c r="Q239" s="191"/>
      <c r="R239" s="191"/>
      <c r="S239" s="191"/>
      <c r="T239" s="192"/>
      <c r="AT239" s="193" t="s">
        <v>166</v>
      </c>
      <c r="AU239" s="193" t="s">
        <v>85</v>
      </c>
      <c r="AV239" s="12" t="s">
        <v>85</v>
      </c>
      <c r="AW239" s="12" t="s">
        <v>37</v>
      </c>
      <c r="AX239" s="12" t="s">
        <v>83</v>
      </c>
      <c r="AY239" s="193" t="s">
        <v>162</v>
      </c>
    </row>
    <row r="240" spans="1:65" s="2" customFormat="1" ht="16.5" customHeight="1">
      <c r="A240" s="34"/>
      <c r="B240" s="35"/>
      <c r="C240" s="211" t="s">
        <v>410</v>
      </c>
      <c r="D240" s="211" t="s">
        <v>278</v>
      </c>
      <c r="E240" s="212" t="s">
        <v>411</v>
      </c>
      <c r="F240" s="213" t="s">
        <v>412</v>
      </c>
      <c r="G240" s="214" t="s">
        <v>230</v>
      </c>
      <c r="H240" s="215">
        <v>9134</v>
      </c>
      <c r="I240" s="216"/>
      <c r="J240" s="217">
        <f>ROUND(I240*H240,2)</f>
        <v>0</v>
      </c>
      <c r="K240" s="218"/>
      <c r="L240" s="39"/>
      <c r="M240" s="219" t="s">
        <v>35</v>
      </c>
      <c r="N240" s="220" t="s">
        <v>47</v>
      </c>
      <c r="O240" s="64"/>
      <c r="P240" s="174">
        <f>O240*H240</f>
        <v>0</v>
      </c>
      <c r="Q240" s="174">
        <v>0</v>
      </c>
      <c r="R240" s="174">
        <f>Q240*H240</f>
        <v>0</v>
      </c>
      <c r="S240" s="174">
        <v>0</v>
      </c>
      <c r="T240" s="175">
        <f>S240*H240</f>
        <v>0</v>
      </c>
      <c r="U240" s="34"/>
      <c r="V240" s="34"/>
      <c r="W240" s="34"/>
      <c r="X240" s="34"/>
      <c r="Y240" s="34"/>
      <c r="Z240" s="34"/>
      <c r="AA240" s="34"/>
      <c r="AB240" s="34"/>
      <c r="AC240" s="34"/>
      <c r="AD240" s="34"/>
      <c r="AE240" s="34"/>
      <c r="AR240" s="176" t="s">
        <v>163</v>
      </c>
      <c r="AT240" s="176" t="s">
        <v>278</v>
      </c>
      <c r="AU240" s="176" t="s">
        <v>85</v>
      </c>
      <c r="AY240" s="17" t="s">
        <v>162</v>
      </c>
      <c r="BE240" s="177">
        <f>IF(N240="základní",J240,0)</f>
        <v>0</v>
      </c>
      <c r="BF240" s="177">
        <f>IF(N240="snížená",J240,0)</f>
        <v>0</v>
      </c>
      <c r="BG240" s="177">
        <f>IF(N240="zákl. přenesená",J240,0)</f>
        <v>0</v>
      </c>
      <c r="BH240" s="177">
        <f>IF(N240="sníž. přenesená",J240,0)</f>
        <v>0</v>
      </c>
      <c r="BI240" s="177">
        <f>IF(N240="nulová",J240,0)</f>
        <v>0</v>
      </c>
      <c r="BJ240" s="17" t="s">
        <v>83</v>
      </c>
      <c r="BK240" s="177">
        <f>ROUND(I240*H240,2)</f>
        <v>0</v>
      </c>
      <c r="BL240" s="17" t="s">
        <v>163</v>
      </c>
      <c r="BM240" s="176" t="s">
        <v>413</v>
      </c>
    </row>
    <row r="241" spans="1:65" s="2" customFormat="1" ht="29.25">
      <c r="A241" s="34"/>
      <c r="B241" s="35"/>
      <c r="C241" s="36"/>
      <c r="D241" s="178" t="s">
        <v>165</v>
      </c>
      <c r="E241" s="36"/>
      <c r="F241" s="179" t="s">
        <v>414</v>
      </c>
      <c r="G241" s="36"/>
      <c r="H241" s="36"/>
      <c r="I241" s="180"/>
      <c r="J241" s="36"/>
      <c r="K241" s="36"/>
      <c r="L241" s="39"/>
      <c r="M241" s="181"/>
      <c r="N241" s="182"/>
      <c r="O241" s="64"/>
      <c r="P241" s="64"/>
      <c r="Q241" s="64"/>
      <c r="R241" s="64"/>
      <c r="S241" s="64"/>
      <c r="T241" s="65"/>
      <c r="U241" s="34"/>
      <c r="V241" s="34"/>
      <c r="W241" s="34"/>
      <c r="X241" s="34"/>
      <c r="Y241" s="34"/>
      <c r="Z241" s="34"/>
      <c r="AA241" s="34"/>
      <c r="AB241" s="34"/>
      <c r="AC241" s="34"/>
      <c r="AD241" s="34"/>
      <c r="AE241" s="34"/>
      <c r="AT241" s="17" t="s">
        <v>165</v>
      </c>
      <c r="AU241" s="17" t="s">
        <v>85</v>
      </c>
    </row>
    <row r="242" spans="1:65" s="12" customFormat="1" ht="11.25">
      <c r="B242" s="183"/>
      <c r="C242" s="184"/>
      <c r="D242" s="178" t="s">
        <v>166</v>
      </c>
      <c r="E242" s="185" t="s">
        <v>35</v>
      </c>
      <c r="F242" s="186" t="s">
        <v>409</v>
      </c>
      <c r="G242" s="184"/>
      <c r="H242" s="187">
        <v>9134</v>
      </c>
      <c r="I242" s="188"/>
      <c r="J242" s="184"/>
      <c r="K242" s="184"/>
      <c r="L242" s="189"/>
      <c r="M242" s="190"/>
      <c r="N242" s="191"/>
      <c r="O242" s="191"/>
      <c r="P242" s="191"/>
      <c r="Q242" s="191"/>
      <c r="R242" s="191"/>
      <c r="S242" s="191"/>
      <c r="T242" s="192"/>
      <c r="AT242" s="193" t="s">
        <v>166</v>
      </c>
      <c r="AU242" s="193" t="s">
        <v>85</v>
      </c>
      <c r="AV242" s="12" t="s">
        <v>85</v>
      </c>
      <c r="AW242" s="12" t="s">
        <v>37</v>
      </c>
      <c r="AX242" s="12" t="s">
        <v>83</v>
      </c>
      <c r="AY242" s="193" t="s">
        <v>162</v>
      </c>
    </row>
    <row r="243" spans="1:65" s="2" customFormat="1" ht="16.5" customHeight="1">
      <c r="A243" s="34"/>
      <c r="B243" s="35"/>
      <c r="C243" s="211" t="s">
        <v>415</v>
      </c>
      <c r="D243" s="211" t="s">
        <v>278</v>
      </c>
      <c r="E243" s="212" t="s">
        <v>416</v>
      </c>
      <c r="F243" s="213" t="s">
        <v>417</v>
      </c>
      <c r="G243" s="214" t="s">
        <v>230</v>
      </c>
      <c r="H243" s="215">
        <v>2662</v>
      </c>
      <c r="I243" s="216"/>
      <c r="J243" s="217">
        <f>ROUND(I243*H243,2)</f>
        <v>0</v>
      </c>
      <c r="K243" s="218"/>
      <c r="L243" s="39"/>
      <c r="M243" s="219" t="s">
        <v>35</v>
      </c>
      <c r="N243" s="220" t="s">
        <v>47</v>
      </c>
      <c r="O243" s="64"/>
      <c r="P243" s="174">
        <f>O243*H243</f>
        <v>0</v>
      </c>
      <c r="Q243" s="174">
        <v>0</v>
      </c>
      <c r="R243" s="174">
        <f>Q243*H243</f>
        <v>0</v>
      </c>
      <c r="S243" s="174">
        <v>0</v>
      </c>
      <c r="T243" s="175">
        <f>S243*H243</f>
        <v>0</v>
      </c>
      <c r="U243" s="34"/>
      <c r="V243" s="34"/>
      <c r="W243" s="34"/>
      <c r="X243" s="34"/>
      <c r="Y243" s="34"/>
      <c r="Z243" s="34"/>
      <c r="AA243" s="34"/>
      <c r="AB243" s="34"/>
      <c r="AC243" s="34"/>
      <c r="AD243" s="34"/>
      <c r="AE243" s="34"/>
      <c r="AR243" s="176" t="s">
        <v>163</v>
      </c>
      <c r="AT243" s="176" t="s">
        <v>278</v>
      </c>
      <c r="AU243" s="176" t="s">
        <v>85</v>
      </c>
      <c r="AY243" s="17" t="s">
        <v>162</v>
      </c>
      <c r="BE243" s="177">
        <f>IF(N243="základní",J243,0)</f>
        <v>0</v>
      </c>
      <c r="BF243" s="177">
        <f>IF(N243="snížená",J243,0)</f>
        <v>0</v>
      </c>
      <c r="BG243" s="177">
        <f>IF(N243="zákl. přenesená",J243,0)</f>
        <v>0</v>
      </c>
      <c r="BH243" s="177">
        <f>IF(N243="sníž. přenesená",J243,0)</f>
        <v>0</v>
      </c>
      <c r="BI243" s="177">
        <f>IF(N243="nulová",J243,0)</f>
        <v>0</v>
      </c>
      <c r="BJ243" s="17" t="s">
        <v>83</v>
      </c>
      <c r="BK243" s="177">
        <f>ROUND(I243*H243,2)</f>
        <v>0</v>
      </c>
      <c r="BL243" s="17" t="s">
        <v>163</v>
      </c>
      <c r="BM243" s="176" t="s">
        <v>418</v>
      </c>
    </row>
    <row r="244" spans="1:65" s="2" customFormat="1" ht="19.5">
      <c r="A244" s="34"/>
      <c r="B244" s="35"/>
      <c r="C244" s="36"/>
      <c r="D244" s="178" t="s">
        <v>165</v>
      </c>
      <c r="E244" s="36"/>
      <c r="F244" s="179" t="s">
        <v>419</v>
      </c>
      <c r="G244" s="36"/>
      <c r="H244" s="36"/>
      <c r="I244" s="180"/>
      <c r="J244" s="36"/>
      <c r="K244" s="36"/>
      <c r="L244" s="39"/>
      <c r="M244" s="181"/>
      <c r="N244" s="182"/>
      <c r="O244" s="64"/>
      <c r="P244" s="64"/>
      <c r="Q244" s="64"/>
      <c r="R244" s="64"/>
      <c r="S244" s="64"/>
      <c r="T244" s="65"/>
      <c r="U244" s="34"/>
      <c r="V244" s="34"/>
      <c r="W244" s="34"/>
      <c r="X244" s="34"/>
      <c r="Y244" s="34"/>
      <c r="Z244" s="34"/>
      <c r="AA244" s="34"/>
      <c r="AB244" s="34"/>
      <c r="AC244" s="34"/>
      <c r="AD244" s="34"/>
      <c r="AE244" s="34"/>
      <c r="AT244" s="17" t="s">
        <v>165</v>
      </c>
      <c r="AU244" s="17" t="s">
        <v>85</v>
      </c>
    </row>
    <row r="245" spans="1:65" s="12" customFormat="1" ht="11.25">
      <c r="B245" s="183"/>
      <c r="C245" s="184"/>
      <c r="D245" s="178" t="s">
        <v>166</v>
      </c>
      <c r="E245" s="185" t="s">
        <v>35</v>
      </c>
      <c r="F245" s="186" t="s">
        <v>420</v>
      </c>
      <c r="G245" s="184"/>
      <c r="H245" s="187">
        <v>2662</v>
      </c>
      <c r="I245" s="188"/>
      <c r="J245" s="184"/>
      <c r="K245" s="184"/>
      <c r="L245" s="189"/>
      <c r="M245" s="190"/>
      <c r="N245" s="191"/>
      <c r="O245" s="191"/>
      <c r="P245" s="191"/>
      <c r="Q245" s="191"/>
      <c r="R245" s="191"/>
      <c r="S245" s="191"/>
      <c r="T245" s="192"/>
      <c r="AT245" s="193" t="s">
        <v>166</v>
      </c>
      <c r="AU245" s="193" t="s">
        <v>85</v>
      </c>
      <c r="AV245" s="12" t="s">
        <v>85</v>
      </c>
      <c r="AW245" s="12" t="s">
        <v>37</v>
      </c>
      <c r="AX245" s="12" t="s">
        <v>83</v>
      </c>
      <c r="AY245" s="193" t="s">
        <v>162</v>
      </c>
    </row>
    <row r="246" spans="1:65" s="2" customFormat="1" ht="16.5" customHeight="1">
      <c r="A246" s="34"/>
      <c r="B246" s="35"/>
      <c r="C246" s="211" t="s">
        <v>421</v>
      </c>
      <c r="D246" s="211" t="s">
        <v>278</v>
      </c>
      <c r="E246" s="212" t="s">
        <v>422</v>
      </c>
      <c r="F246" s="213" t="s">
        <v>423</v>
      </c>
      <c r="G246" s="214" t="s">
        <v>281</v>
      </c>
      <c r="H246" s="215">
        <v>4.4349999999999996</v>
      </c>
      <c r="I246" s="216"/>
      <c r="J246" s="217">
        <f>ROUND(I246*H246,2)</f>
        <v>0</v>
      </c>
      <c r="K246" s="218"/>
      <c r="L246" s="39"/>
      <c r="M246" s="219" t="s">
        <v>35</v>
      </c>
      <c r="N246" s="220" t="s">
        <v>47</v>
      </c>
      <c r="O246" s="64"/>
      <c r="P246" s="174">
        <f>O246*H246</f>
        <v>0</v>
      </c>
      <c r="Q246" s="174">
        <v>0</v>
      </c>
      <c r="R246" s="174">
        <f>Q246*H246</f>
        <v>0</v>
      </c>
      <c r="S246" s="174">
        <v>0</v>
      </c>
      <c r="T246" s="175">
        <f>S246*H246</f>
        <v>0</v>
      </c>
      <c r="U246" s="34"/>
      <c r="V246" s="34"/>
      <c r="W246" s="34"/>
      <c r="X246" s="34"/>
      <c r="Y246" s="34"/>
      <c r="Z246" s="34"/>
      <c r="AA246" s="34"/>
      <c r="AB246" s="34"/>
      <c r="AC246" s="34"/>
      <c r="AD246" s="34"/>
      <c r="AE246" s="34"/>
      <c r="AR246" s="176" t="s">
        <v>163</v>
      </c>
      <c r="AT246" s="176" t="s">
        <v>278</v>
      </c>
      <c r="AU246" s="176" t="s">
        <v>85</v>
      </c>
      <c r="AY246" s="17" t="s">
        <v>162</v>
      </c>
      <c r="BE246" s="177">
        <f>IF(N246="základní",J246,0)</f>
        <v>0</v>
      </c>
      <c r="BF246" s="177">
        <f>IF(N246="snížená",J246,0)</f>
        <v>0</v>
      </c>
      <c r="BG246" s="177">
        <f>IF(N246="zákl. přenesená",J246,0)</f>
        <v>0</v>
      </c>
      <c r="BH246" s="177">
        <f>IF(N246="sníž. přenesená",J246,0)</f>
        <v>0</v>
      </c>
      <c r="BI246" s="177">
        <f>IF(N246="nulová",J246,0)</f>
        <v>0</v>
      </c>
      <c r="BJ246" s="17" t="s">
        <v>83</v>
      </c>
      <c r="BK246" s="177">
        <f>ROUND(I246*H246,2)</f>
        <v>0</v>
      </c>
      <c r="BL246" s="17" t="s">
        <v>163</v>
      </c>
      <c r="BM246" s="176" t="s">
        <v>424</v>
      </c>
    </row>
    <row r="247" spans="1:65" s="2" customFormat="1" ht="19.5">
      <c r="A247" s="34"/>
      <c r="B247" s="35"/>
      <c r="C247" s="36"/>
      <c r="D247" s="178" t="s">
        <v>165</v>
      </c>
      <c r="E247" s="36"/>
      <c r="F247" s="179" t="s">
        <v>425</v>
      </c>
      <c r="G247" s="36"/>
      <c r="H247" s="36"/>
      <c r="I247" s="180"/>
      <c r="J247" s="36"/>
      <c r="K247" s="36"/>
      <c r="L247" s="39"/>
      <c r="M247" s="181"/>
      <c r="N247" s="182"/>
      <c r="O247" s="64"/>
      <c r="P247" s="64"/>
      <c r="Q247" s="64"/>
      <c r="R247" s="64"/>
      <c r="S247" s="64"/>
      <c r="T247" s="65"/>
      <c r="U247" s="34"/>
      <c r="V247" s="34"/>
      <c r="W247" s="34"/>
      <c r="X247" s="34"/>
      <c r="Y247" s="34"/>
      <c r="Z247" s="34"/>
      <c r="AA247" s="34"/>
      <c r="AB247" s="34"/>
      <c r="AC247" s="34"/>
      <c r="AD247" s="34"/>
      <c r="AE247" s="34"/>
      <c r="AT247" s="17" t="s">
        <v>165</v>
      </c>
      <c r="AU247" s="17" t="s">
        <v>85</v>
      </c>
    </row>
    <row r="248" spans="1:65" s="12" customFormat="1" ht="11.25">
      <c r="B248" s="183"/>
      <c r="C248" s="184"/>
      <c r="D248" s="178" t="s">
        <v>166</v>
      </c>
      <c r="E248" s="185" t="s">
        <v>35</v>
      </c>
      <c r="F248" s="186" t="s">
        <v>426</v>
      </c>
      <c r="G248" s="184"/>
      <c r="H248" s="187">
        <v>4.4349999999999996</v>
      </c>
      <c r="I248" s="188"/>
      <c r="J248" s="184"/>
      <c r="K248" s="184"/>
      <c r="L248" s="189"/>
      <c r="M248" s="190"/>
      <c r="N248" s="191"/>
      <c r="O248" s="191"/>
      <c r="P248" s="191"/>
      <c r="Q248" s="191"/>
      <c r="R248" s="191"/>
      <c r="S248" s="191"/>
      <c r="T248" s="192"/>
      <c r="AT248" s="193" t="s">
        <v>166</v>
      </c>
      <c r="AU248" s="193" t="s">
        <v>85</v>
      </c>
      <c r="AV248" s="12" t="s">
        <v>85</v>
      </c>
      <c r="AW248" s="12" t="s">
        <v>37</v>
      </c>
      <c r="AX248" s="12" t="s">
        <v>83</v>
      </c>
      <c r="AY248" s="193" t="s">
        <v>162</v>
      </c>
    </row>
    <row r="249" spans="1:65" s="2" customFormat="1" ht="16.5" customHeight="1">
      <c r="A249" s="34"/>
      <c r="B249" s="35"/>
      <c r="C249" s="211" t="s">
        <v>427</v>
      </c>
      <c r="D249" s="211" t="s">
        <v>278</v>
      </c>
      <c r="E249" s="212" t="s">
        <v>428</v>
      </c>
      <c r="F249" s="213" t="s">
        <v>429</v>
      </c>
      <c r="G249" s="214" t="s">
        <v>281</v>
      </c>
      <c r="H249" s="215">
        <v>4.5999999999999996</v>
      </c>
      <c r="I249" s="216"/>
      <c r="J249" s="217">
        <f>ROUND(I249*H249,2)</f>
        <v>0</v>
      </c>
      <c r="K249" s="218"/>
      <c r="L249" s="39"/>
      <c r="M249" s="219" t="s">
        <v>35</v>
      </c>
      <c r="N249" s="220" t="s">
        <v>47</v>
      </c>
      <c r="O249" s="64"/>
      <c r="P249" s="174">
        <f>O249*H249</f>
        <v>0</v>
      </c>
      <c r="Q249" s="174">
        <v>0</v>
      </c>
      <c r="R249" s="174">
        <f>Q249*H249</f>
        <v>0</v>
      </c>
      <c r="S249" s="174">
        <v>0</v>
      </c>
      <c r="T249" s="175">
        <f>S249*H249</f>
        <v>0</v>
      </c>
      <c r="U249" s="34"/>
      <c r="V249" s="34"/>
      <c r="W249" s="34"/>
      <c r="X249" s="34"/>
      <c r="Y249" s="34"/>
      <c r="Z249" s="34"/>
      <c r="AA249" s="34"/>
      <c r="AB249" s="34"/>
      <c r="AC249" s="34"/>
      <c r="AD249" s="34"/>
      <c r="AE249" s="34"/>
      <c r="AR249" s="176" t="s">
        <v>163</v>
      </c>
      <c r="AT249" s="176" t="s">
        <v>278</v>
      </c>
      <c r="AU249" s="176" t="s">
        <v>85</v>
      </c>
      <c r="AY249" s="17" t="s">
        <v>162</v>
      </c>
      <c r="BE249" s="177">
        <f>IF(N249="základní",J249,0)</f>
        <v>0</v>
      </c>
      <c r="BF249" s="177">
        <f>IF(N249="snížená",J249,0)</f>
        <v>0</v>
      </c>
      <c r="BG249" s="177">
        <f>IF(N249="zákl. přenesená",J249,0)</f>
        <v>0</v>
      </c>
      <c r="BH249" s="177">
        <f>IF(N249="sníž. přenesená",J249,0)</f>
        <v>0</v>
      </c>
      <c r="BI249" s="177">
        <f>IF(N249="nulová",J249,0)</f>
        <v>0</v>
      </c>
      <c r="BJ249" s="17" t="s">
        <v>83</v>
      </c>
      <c r="BK249" s="177">
        <f>ROUND(I249*H249,2)</f>
        <v>0</v>
      </c>
      <c r="BL249" s="17" t="s">
        <v>163</v>
      </c>
      <c r="BM249" s="176" t="s">
        <v>430</v>
      </c>
    </row>
    <row r="250" spans="1:65" s="2" customFormat="1" ht="39">
      <c r="A250" s="34"/>
      <c r="B250" s="35"/>
      <c r="C250" s="36"/>
      <c r="D250" s="178" t="s">
        <v>165</v>
      </c>
      <c r="E250" s="36"/>
      <c r="F250" s="179" t="s">
        <v>431</v>
      </c>
      <c r="G250" s="36"/>
      <c r="H250" s="36"/>
      <c r="I250" s="180"/>
      <c r="J250" s="36"/>
      <c r="K250" s="36"/>
      <c r="L250" s="39"/>
      <c r="M250" s="181"/>
      <c r="N250" s="182"/>
      <c r="O250" s="64"/>
      <c r="P250" s="64"/>
      <c r="Q250" s="64"/>
      <c r="R250" s="64"/>
      <c r="S250" s="64"/>
      <c r="T250" s="65"/>
      <c r="U250" s="34"/>
      <c r="V250" s="34"/>
      <c r="W250" s="34"/>
      <c r="X250" s="34"/>
      <c r="Y250" s="34"/>
      <c r="Z250" s="34"/>
      <c r="AA250" s="34"/>
      <c r="AB250" s="34"/>
      <c r="AC250" s="34"/>
      <c r="AD250" s="34"/>
      <c r="AE250" s="34"/>
      <c r="AT250" s="17" t="s">
        <v>165</v>
      </c>
      <c r="AU250" s="17" t="s">
        <v>85</v>
      </c>
    </row>
    <row r="251" spans="1:65" s="2" customFormat="1" ht="19.5">
      <c r="A251" s="34"/>
      <c r="B251" s="35"/>
      <c r="C251" s="36"/>
      <c r="D251" s="178" t="s">
        <v>219</v>
      </c>
      <c r="E251" s="36"/>
      <c r="F251" s="194" t="s">
        <v>432</v>
      </c>
      <c r="G251" s="36"/>
      <c r="H251" s="36"/>
      <c r="I251" s="180"/>
      <c r="J251" s="36"/>
      <c r="K251" s="36"/>
      <c r="L251" s="39"/>
      <c r="M251" s="181"/>
      <c r="N251" s="182"/>
      <c r="O251" s="64"/>
      <c r="P251" s="64"/>
      <c r="Q251" s="64"/>
      <c r="R251" s="64"/>
      <c r="S251" s="64"/>
      <c r="T251" s="65"/>
      <c r="U251" s="34"/>
      <c r="V251" s="34"/>
      <c r="W251" s="34"/>
      <c r="X251" s="34"/>
      <c r="Y251" s="34"/>
      <c r="Z251" s="34"/>
      <c r="AA251" s="34"/>
      <c r="AB251" s="34"/>
      <c r="AC251" s="34"/>
      <c r="AD251" s="34"/>
      <c r="AE251" s="34"/>
      <c r="AT251" s="17" t="s">
        <v>219</v>
      </c>
      <c r="AU251" s="17" t="s">
        <v>85</v>
      </c>
    </row>
    <row r="252" spans="1:65" s="12" customFormat="1" ht="11.25">
      <c r="B252" s="183"/>
      <c r="C252" s="184"/>
      <c r="D252" s="178" t="s">
        <v>166</v>
      </c>
      <c r="E252" s="185" t="s">
        <v>35</v>
      </c>
      <c r="F252" s="186" t="s">
        <v>433</v>
      </c>
      <c r="G252" s="184"/>
      <c r="H252" s="187">
        <v>4.5999999999999996</v>
      </c>
      <c r="I252" s="188"/>
      <c r="J252" s="184"/>
      <c r="K252" s="184"/>
      <c r="L252" s="189"/>
      <c r="M252" s="190"/>
      <c r="N252" s="191"/>
      <c r="O252" s="191"/>
      <c r="P252" s="191"/>
      <c r="Q252" s="191"/>
      <c r="R252" s="191"/>
      <c r="S252" s="191"/>
      <c r="T252" s="192"/>
      <c r="AT252" s="193" t="s">
        <v>166</v>
      </c>
      <c r="AU252" s="193" t="s">
        <v>85</v>
      </c>
      <c r="AV252" s="12" t="s">
        <v>85</v>
      </c>
      <c r="AW252" s="12" t="s">
        <v>37</v>
      </c>
      <c r="AX252" s="12" t="s">
        <v>83</v>
      </c>
      <c r="AY252" s="193" t="s">
        <v>162</v>
      </c>
    </row>
    <row r="253" spans="1:65" s="2" customFormat="1" ht="16.5" customHeight="1">
      <c r="A253" s="34"/>
      <c r="B253" s="35"/>
      <c r="C253" s="211" t="s">
        <v>434</v>
      </c>
      <c r="D253" s="211" t="s">
        <v>278</v>
      </c>
      <c r="E253" s="212" t="s">
        <v>435</v>
      </c>
      <c r="F253" s="213" t="s">
        <v>436</v>
      </c>
      <c r="G253" s="214" t="s">
        <v>160</v>
      </c>
      <c r="H253" s="215">
        <v>56</v>
      </c>
      <c r="I253" s="216"/>
      <c r="J253" s="217">
        <f>ROUND(I253*H253,2)</f>
        <v>0</v>
      </c>
      <c r="K253" s="218"/>
      <c r="L253" s="39"/>
      <c r="M253" s="219" t="s">
        <v>35</v>
      </c>
      <c r="N253" s="220" t="s">
        <v>47</v>
      </c>
      <c r="O253" s="64"/>
      <c r="P253" s="174">
        <f>O253*H253</f>
        <v>0</v>
      </c>
      <c r="Q253" s="174">
        <v>0</v>
      </c>
      <c r="R253" s="174">
        <f>Q253*H253</f>
        <v>0</v>
      </c>
      <c r="S253" s="174">
        <v>0</v>
      </c>
      <c r="T253" s="175">
        <f>S253*H253</f>
        <v>0</v>
      </c>
      <c r="U253" s="34"/>
      <c r="V253" s="34"/>
      <c r="W253" s="34"/>
      <c r="X253" s="34"/>
      <c r="Y253" s="34"/>
      <c r="Z253" s="34"/>
      <c r="AA253" s="34"/>
      <c r="AB253" s="34"/>
      <c r="AC253" s="34"/>
      <c r="AD253" s="34"/>
      <c r="AE253" s="34"/>
      <c r="AR253" s="176" t="s">
        <v>163</v>
      </c>
      <c r="AT253" s="176" t="s">
        <v>278</v>
      </c>
      <c r="AU253" s="176" t="s">
        <v>85</v>
      </c>
      <c r="AY253" s="17" t="s">
        <v>162</v>
      </c>
      <c r="BE253" s="177">
        <f>IF(N253="základní",J253,0)</f>
        <v>0</v>
      </c>
      <c r="BF253" s="177">
        <f>IF(N253="snížená",J253,0)</f>
        <v>0</v>
      </c>
      <c r="BG253" s="177">
        <f>IF(N253="zákl. přenesená",J253,0)</f>
        <v>0</v>
      </c>
      <c r="BH253" s="177">
        <f>IF(N253="sníž. přenesená",J253,0)</f>
        <v>0</v>
      </c>
      <c r="BI253" s="177">
        <f>IF(N253="nulová",J253,0)</f>
        <v>0</v>
      </c>
      <c r="BJ253" s="17" t="s">
        <v>83</v>
      </c>
      <c r="BK253" s="177">
        <f>ROUND(I253*H253,2)</f>
        <v>0</v>
      </c>
      <c r="BL253" s="17" t="s">
        <v>163</v>
      </c>
      <c r="BM253" s="176" t="s">
        <v>437</v>
      </c>
    </row>
    <row r="254" spans="1:65" s="2" customFormat="1" ht="19.5">
      <c r="A254" s="34"/>
      <c r="B254" s="35"/>
      <c r="C254" s="36"/>
      <c r="D254" s="178" t="s">
        <v>165</v>
      </c>
      <c r="E254" s="36"/>
      <c r="F254" s="179" t="s">
        <v>438</v>
      </c>
      <c r="G254" s="36"/>
      <c r="H254" s="36"/>
      <c r="I254" s="180"/>
      <c r="J254" s="36"/>
      <c r="K254" s="36"/>
      <c r="L254" s="39"/>
      <c r="M254" s="181"/>
      <c r="N254" s="182"/>
      <c r="O254" s="64"/>
      <c r="P254" s="64"/>
      <c r="Q254" s="64"/>
      <c r="R254" s="64"/>
      <c r="S254" s="64"/>
      <c r="T254" s="65"/>
      <c r="U254" s="34"/>
      <c r="V254" s="34"/>
      <c r="W254" s="34"/>
      <c r="X254" s="34"/>
      <c r="Y254" s="34"/>
      <c r="Z254" s="34"/>
      <c r="AA254" s="34"/>
      <c r="AB254" s="34"/>
      <c r="AC254" s="34"/>
      <c r="AD254" s="34"/>
      <c r="AE254" s="34"/>
      <c r="AT254" s="17" t="s">
        <v>165</v>
      </c>
      <c r="AU254" s="17" t="s">
        <v>85</v>
      </c>
    </row>
    <row r="255" spans="1:65" s="12" customFormat="1" ht="11.25">
      <c r="B255" s="183"/>
      <c r="C255" s="184"/>
      <c r="D255" s="178" t="s">
        <v>166</v>
      </c>
      <c r="E255" s="185" t="s">
        <v>35</v>
      </c>
      <c r="F255" s="186" t="s">
        <v>439</v>
      </c>
      <c r="G255" s="184"/>
      <c r="H255" s="187">
        <v>56</v>
      </c>
      <c r="I255" s="188"/>
      <c r="J255" s="184"/>
      <c r="K255" s="184"/>
      <c r="L255" s="189"/>
      <c r="M255" s="190"/>
      <c r="N255" s="191"/>
      <c r="O255" s="191"/>
      <c r="P255" s="191"/>
      <c r="Q255" s="191"/>
      <c r="R255" s="191"/>
      <c r="S255" s="191"/>
      <c r="T255" s="192"/>
      <c r="AT255" s="193" t="s">
        <v>166</v>
      </c>
      <c r="AU255" s="193" t="s">
        <v>85</v>
      </c>
      <c r="AV255" s="12" t="s">
        <v>85</v>
      </c>
      <c r="AW255" s="12" t="s">
        <v>37</v>
      </c>
      <c r="AX255" s="12" t="s">
        <v>83</v>
      </c>
      <c r="AY255" s="193" t="s">
        <v>162</v>
      </c>
    </row>
    <row r="256" spans="1:65" s="2" customFormat="1" ht="16.5" customHeight="1">
      <c r="A256" s="34"/>
      <c r="B256" s="35"/>
      <c r="C256" s="211" t="s">
        <v>440</v>
      </c>
      <c r="D256" s="211" t="s">
        <v>278</v>
      </c>
      <c r="E256" s="212" t="s">
        <v>441</v>
      </c>
      <c r="F256" s="213" t="s">
        <v>442</v>
      </c>
      <c r="G256" s="214" t="s">
        <v>160</v>
      </c>
      <c r="H256" s="215">
        <v>33</v>
      </c>
      <c r="I256" s="216"/>
      <c r="J256" s="217">
        <f>ROUND(I256*H256,2)</f>
        <v>0</v>
      </c>
      <c r="K256" s="218"/>
      <c r="L256" s="39"/>
      <c r="M256" s="219" t="s">
        <v>35</v>
      </c>
      <c r="N256" s="220" t="s">
        <v>47</v>
      </c>
      <c r="O256" s="64"/>
      <c r="P256" s="174">
        <f>O256*H256</f>
        <v>0</v>
      </c>
      <c r="Q256" s="174">
        <v>0</v>
      </c>
      <c r="R256" s="174">
        <f>Q256*H256</f>
        <v>0</v>
      </c>
      <c r="S256" s="174">
        <v>0</v>
      </c>
      <c r="T256" s="175">
        <f>S256*H256</f>
        <v>0</v>
      </c>
      <c r="U256" s="34"/>
      <c r="V256" s="34"/>
      <c r="W256" s="34"/>
      <c r="X256" s="34"/>
      <c r="Y256" s="34"/>
      <c r="Z256" s="34"/>
      <c r="AA256" s="34"/>
      <c r="AB256" s="34"/>
      <c r="AC256" s="34"/>
      <c r="AD256" s="34"/>
      <c r="AE256" s="34"/>
      <c r="AR256" s="176" t="s">
        <v>163</v>
      </c>
      <c r="AT256" s="176" t="s">
        <v>278</v>
      </c>
      <c r="AU256" s="176" t="s">
        <v>85</v>
      </c>
      <c r="AY256" s="17" t="s">
        <v>162</v>
      </c>
      <c r="BE256" s="177">
        <f>IF(N256="základní",J256,0)</f>
        <v>0</v>
      </c>
      <c r="BF256" s="177">
        <f>IF(N256="snížená",J256,0)</f>
        <v>0</v>
      </c>
      <c r="BG256" s="177">
        <f>IF(N256="zákl. přenesená",J256,0)</f>
        <v>0</v>
      </c>
      <c r="BH256" s="177">
        <f>IF(N256="sníž. přenesená",J256,0)</f>
        <v>0</v>
      </c>
      <c r="BI256" s="177">
        <f>IF(N256="nulová",J256,0)</f>
        <v>0</v>
      </c>
      <c r="BJ256" s="17" t="s">
        <v>83</v>
      </c>
      <c r="BK256" s="177">
        <f>ROUND(I256*H256,2)</f>
        <v>0</v>
      </c>
      <c r="BL256" s="17" t="s">
        <v>163</v>
      </c>
      <c r="BM256" s="176" t="s">
        <v>443</v>
      </c>
    </row>
    <row r="257" spans="1:65" s="2" customFormat="1" ht="19.5">
      <c r="A257" s="34"/>
      <c r="B257" s="35"/>
      <c r="C257" s="36"/>
      <c r="D257" s="178" t="s">
        <v>165</v>
      </c>
      <c r="E257" s="36"/>
      <c r="F257" s="179" t="s">
        <v>444</v>
      </c>
      <c r="G257" s="36"/>
      <c r="H257" s="36"/>
      <c r="I257" s="180"/>
      <c r="J257" s="36"/>
      <c r="K257" s="36"/>
      <c r="L257" s="39"/>
      <c r="M257" s="181"/>
      <c r="N257" s="182"/>
      <c r="O257" s="64"/>
      <c r="P257" s="64"/>
      <c r="Q257" s="64"/>
      <c r="R257" s="64"/>
      <c r="S257" s="64"/>
      <c r="T257" s="65"/>
      <c r="U257" s="34"/>
      <c r="V257" s="34"/>
      <c r="W257" s="34"/>
      <c r="X257" s="34"/>
      <c r="Y257" s="34"/>
      <c r="Z257" s="34"/>
      <c r="AA257" s="34"/>
      <c r="AB257" s="34"/>
      <c r="AC257" s="34"/>
      <c r="AD257" s="34"/>
      <c r="AE257" s="34"/>
      <c r="AT257" s="17" t="s">
        <v>165</v>
      </c>
      <c r="AU257" s="17" t="s">
        <v>85</v>
      </c>
    </row>
    <row r="258" spans="1:65" s="2" customFormat="1" ht="19.5">
      <c r="A258" s="34"/>
      <c r="B258" s="35"/>
      <c r="C258" s="36"/>
      <c r="D258" s="178" t="s">
        <v>219</v>
      </c>
      <c r="E258" s="36"/>
      <c r="F258" s="194" t="s">
        <v>445</v>
      </c>
      <c r="G258" s="36"/>
      <c r="H258" s="36"/>
      <c r="I258" s="180"/>
      <c r="J258" s="36"/>
      <c r="K258" s="36"/>
      <c r="L258" s="39"/>
      <c r="M258" s="181"/>
      <c r="N258" s="182"/>
      <c r="O258" s="64"/>
      <c r="P258" s="64"/>
      <c r="Q258" s="64"/>
      <c r="R258" s="64"/>
      <c r="S258" s="64"/>
      <c r="T258" s="65"/>
      <c r="U258" s="34"/>
      <c r="V258" s="34"/>
      <c r="W258" s="34"/>
      <c r="X258" s="34"/>
      <c r="Y258" s="34"/>
      <c r="Z258" s="34"/>
      <c r="AA258" s="34"/>
      <c r="AB258" s="34"/>
      <c r="AC258" s="34"/>
      <c r="AD258" s="34"/>
      <c r="AE258" s="34"/>
      <c r="AT258" s="17" t="s">
        <v>219</v>
      </c>
      <c r="AU258" s="17" t="s">
        <v>85</v>
      </c>
    </row>
    <row r="259" spans="1:65" s="12" customFormat="1" ht="11.25">
      <c r="B259" s="183"/>
      <c r="C259" s="184"/>
      <c r="D259" s="178" t="s">
        <v>166</v>
      </c>
      <c r="E259" s="185" t="s">
        <v>35</v>
      </c>
      <c r="F259" s="186" t="s">
        <v>446</v>
      </c>
      <c r="G259" s="184"/>
      <c r="H259" s="187">
        <v>33</v>
      </c>
      <c r="I259" s="188"/>
      <c r="J259" s="184"/>
      <c r="K259" s="184"/>
      <c r="L259" s="189"/>
      <c r="M259" s="190"/>
      <c r="N259" s="191"/>
      <c r="O259" s="191"/>
      <c r="P259" s="191"/>
      <c r="Q259" s="191"/>
      <c r="R259" s="191"/>
      <c r="S259" s="191"/>
      <c r="T259" s="192"/>
      <c r="AT259" s="193" t="s">
        <v>166</v>
      </c>
      <c r="AU259" s="193" t="s">
        <v>85</v>
      </c>
      <c r="AV259" s="12" t="s">
        <v>85</v>
      </c>
      <c r="AW259" s="12" t="s">
        <v>37</v>
      </c>
      <c r="AX259" s="12" t="s">
        <v>83</v>
      </c>
      <c r="AY259" s="193" t="s">
        <v>162</v>
      </c>
    </row>
    <row r="260" spans="1:65" s="2" customFormat="1" ht="16.5" customHeight="1">
      <c r="A260" s="34"/>
      <c r="B260" s="35"/>
      <c r="C260" s="211" t="s">
        <v>447</v>
      </c>
      <c r="D260" s="211" t="s">
        <v>278</v>
      </c>
      <c r="E260" s="212" t="s">
        <v>448</v>
      </c>
      <c r="F260" s="213" t="s">
        <v>449</v>
      </c>
      <c r="G260" s="214" t="s">
        <v>160</v>
      </c>
      <c r="H260" s="215">
        <v>6524</v>
      </c>
      <c r="I260" s="216"/>
      <c r="J260" s="217">
        <f>ROUND(I260*H260,2)</f>
        <v>0</v>
      </c>
      <c r="K260" s="218"/>
      <c r="L260" s="39"/>
      <c r="M260" s="219" t="s">
        <v>35</v>
      </c>
      <c r="N260" s="220" t="s">
        <v>47</v>
      </c>
      <c r="O260" s="64"/>
      <c r="P260" s="174">
        <f>O260*H260</f>
        <v>0</v>
      </c>
      <c r="Q260" s="174">
        <v>0</v>
      </c>
      <c r="R260" s="174">
        <f>Q260*H260</f>
        <v>0</v>
      </c>
      <c r="S260" s="174">
        <v>0</v>
      </c>
      <c r="T260" s="175">
        <f>S260*H260</f>
        <v>0</v>
      </c>
      <c r="U260" s="34"/>
      <c r="V260" s="34"/>
      <c r="W260" s="34"/>
      <c r="X260" s="34"/>
      <c r="Y260" s="34"/>
      <c r="Z260" s="34"/>
      <c r="AA260" s="34"/>
      <c r="AB260" s="34"/>
      <c r="AC260" s="34"/>
      <c r="AD260" s="34"/>
      <c r="AE260" s="34"/>
      <c r="AR260" s="176" t="s">
        <v>163</v>
      </c>
      <c r="AT260" s="176" t="s">
        <v>278</v>
      </c>
      <c r="AU260" s="176" t="s">
        <v>85</v>
      </c>
      <c r="AY260" s="17" t="s">
        <v>162</v>
      </c>
      <c r="BE260" s="177">
        <f>IF(N260="základní",J260,0)</f>
        <v>0</v>
      </c>
      <c r="BF260" s="177">
        <f>IF(N260="snížená",J260,0)</f>
        <v>0</v>
      </c>
      <c r="BG260" s="177">
        <f>IF(N260="zákl. přenesená",J260,0)</f>
        <v>0</v>
      </c>
      <c r="BH260" s="177">
        <f>IF(N260="sníž. přenesená",J260,0)</f>
        <v>0</v>
      </c>
      <c r="BI260" s="177">
        <f>IF(N260="nulová",J260,0)</f>
        <v>0</v>
      </c>
      <c r="BJ260" s="17" t="s">
        <v>83</v>
      </c>
      <c r="BK260" s="177">
        <f>ROUND(I260*H260,2)</f>
        <v>0</v>
      </c>
      <c r="BL260" s="17" t="s">
        <v>163</v>
      </c>
      <c r="BM260" s="176" t="s">
        <v>450</v>
      </c>
    </row>
    <row r="261" spans="1:65" s="2" customFormat="1" ht="19.5">
      <c r="A261" s="34"/>
      <c r="B261" s="35"/>
      <c r="C261" s="36"/>
      <c r="D261" s="178" t="s">
        <v>165</v>
      </c>
      <c r="E261" s="36"/>
      <c r="F261" s="179" t="s">
        <v>451</v>
      </c>
      <c r="G261" s="36"/>
      <c r="H261" s="36"/>
      <c r="I261" s="180"/>
      <c r="J261" s="36"/>
      <c r="K261" s="36"/>
      <c r="L261" s="39"/>
      <c r="M261" s="181"/>
      <c r="N261" s="182"/>
      <c r="O261" s="64"/>
      <c r="P261" s="64"/>
      <c r="Q261" s="64"/>
      <c r="R261" s="64"/>
      <c r="S261" s="64"/>
      <c r="T261" s="65"/>
      <c r="U261" s="34"/>
      <c r="V261" s="34"/>
      <c r="W261" s="34"/>
      <c r="X261" s="34"/>
      <c r="Y261" s="34"/>
      <c r="Z261" s="34"/>
      <c r="AA261" s="34"/>
      <c r="AB261" s="34"/>
      <c r="AC261" s="34"/>
      <c r="AD261" s="34"/>
      <c r="AE261" s="34"/>
      <c r="AT261" s="17" t="s">
        <v>165</v>
      </c>
      <c r="AU261" s="17" t="s">
        <v>85</v>
      </c>
    </row>
    <row r="262" spans="1:65" s="2" customFormat="1" ht="39">
      <c r="A262" s="34"/>
      <c r="B262" s="35"/>
      <c r="C262" s="36"/>
      <c r="D262" s="178" t="s">
        <v>219</v>
      </c>
      <c r="E262" s="36"/>
      <c r="F262" s="194" t="s">
        <v>452</v>
      </c>
      <c r="G262" s="36"/>
      <c r="H262" s="36"/>
      <c r="I262" s="180"/>
      <c r="J262" s="36"/>
      <c r="K262" s="36"/>
      <c r="L262" s="39"/>
      <c r="M262" s="181"/>
      <c r="N262" s="182"/>
      <c r="O262" s="64"/>
      <c r="P262" s="64"/>
      <c r="Q262" s="64"/>
      <c r="R262" s="64"/>
      <c r="S262" s="64"/>
      <c r="T262" s="65"/>
      <c r="U262" s="34"/>
      <c r="V262" s="34"/>
      <c r="W262" s="34"/>
      <c r="X262" s="34"/>
      <c r="Y262" s="34"/>
      <c r="Z262" s="34"/>
      <c r="AA262" s="34"/>
      <c r="AB262" s="34"/>
      <c r="AC262" s="34"/>
      <c r="AD262" s="34"/>
      <c r="AE262" s="34"/>
      <c r="AT262" s="17" t="s">
        <v>219</v>
      </c>
      <c r="AU262" s="17" t="s">
        <v>85</v>
      </c>
    </row>
    <row r="263" spans="1:65" s="12" customFormat="1" ht="11.25">
      <c r="B263" s="183"/>
      <c r="C263" s="184"/>
      <c r="D263" s="178" t="s">
        <v>166</v>
      </c>
      <c r="E263" s="185" t="s">
        <v>35</v>
      </c>
      <c r="F263" s="186" t="s">
        <v>453</v>
      </c>
      <c r="G263" s="184"/>
      <c r="H263" s="187">
        <v>6524</v>
      </c>
      <c r="I263" s="188"/>
      <c r="J263" s="184"/>
      <c r="K263" s="184"/>
      <c r="L263" s="189"/>
      <c r="M263" s="190"/>
      <c r="N263" s="191"/>
      <c r="O263" s="191"/>
      <c r="P263" s="191"/>
      <c r="Q263" s="191"/>
      <c r="R263" s="191"/>
      <c r="S263" s="191"/>
      <c r="T263" s="192"/>
      <c r="AT263" s="193" t="s">
        <v>166</v>
      </c>
      <c r="AU263" s="193" t="s">
        <v>85</v>
      </c>
      <c r="AV263" s="12" t="s">
        <v>85</v>
      </c>
      <c r="AW263" s="12" t="s">
        <v>37</v>
      </c>
      <c r="AX263" s="12" t="s">
        <v>83</v>
      </c>
      <c r="AY263" s="193" t="s">
        <v>162</v>
      </c>
    </row>
    <row r="264" spans="1:65" s="2" customFormat="1" ht="16.5" customHeight="1">
      <c r="A264" s="34"/>
      <c r="B264" s="35"/>
      <c r="C264" s="211" t="s">
        <v>454</v>
      </c>
      <c r="D264" s="211" t="s">
        <v>278</v>
      </c>
      <c r="E264" s="212" t="s">
        <v>455</v>
      </c>
      <c r="F264" s="213" t="s">
        <v>456</v>
      </c>
      <c r="G264" s="214" t="s">
        <v>202</v>
      </c>
      <c r="H264" s="215">
        <v>178.708</v>
      </c>
      <c r="I264" s="216"/>
      <c r="J264" s="217">
        <f>ROUND(I264*H264,2)</f>
        <v>0</v>
      </c>
      <c r="K264" s="218"/>
      <c r="L264" s="39"/>
      <c r="M264" s="219" t="s">
        <v>35</v>
      </c>
      <c r="N264" s="220" t="s">
        <v>47</v>
      </c>
      <c r="O264" s="64"/>
      <c r="P264" s="174">
        <f>O264*H264</f>
        <v>0</v>
      </c>
      <c r="Q264" s="174">
        <v>0</v>
      </c>
      <c r="R264" s="174">
        <f>Q264*H264</f>
        <v>0</v>
      </c>
      <c r="S264" s="174">
        <v>0</v>
      </c>
      <c r="T264" s="175">
        <f>S264*H264</f>
        <v>0</v>
      </c>
      <c r="U264" s="34"/>
      <c r="V264" s="34"/>
      <c r="W264" s="34"/>
      <c r="X264" s="34"/>
      <c r="Y264" s="34"/>
      <c r="Z264" s="34"/>
      <c r="AA264" s="34"/>
      <c r="AB264" s="34"/>
      <c r="AC264" s="34"/>
      <c r="AD264" s="34"/>
      <c r="AE264" s="34"/>
      <c r="AR264" s="176" t="s">
        <v>163</v>
      </c>
      <c r="AT264" s="176" t="s">
        <v>278</v>
      </c>
      <c r="AU264" s="176" t="s">
        <v>85</v>
      </c>
      <c r="AY264" s="17" t="s">
        <v>162</v>
      </c>
      <c r="BE264" s="177">
        <f>IF(N264="základní",J264,0)</f>
        <v>0</v>
      </c>
      <c r="BF264" s="177">
        <f>IF(N264="snížená",J264,0)</f>
        <v>0</v>
      </c>
      <c r="BG264" s="177">
        <f>IF(N264="zákl. přenesená",J264,0)</f>
        <v>0</v>
      </c>
      <c r="BH264" s="177">
        <f>IF(N264="sníž. přenesená",J264,0)</f>
        <v>0</v>
      </c>
      <c r="BI264" s="177">
        <f>IF(N264="nulová",J264,0)</f>
        <v>0</v>
      </c>
      <c r="BJ264" s="17" t="s">
        <v>83</v>
      </c>
      <c r="BK264" s="177">
        <f>ROUND(I264*H264,2)</f>
        <v>0</v>
      </c>
      <c r="BL264" s="17" t="s">
        <v>163</v>
      </c>
      <c r="BM264" s="176" t="s">
        <v>457</v>
      </c>
    </row>
    <row r="265" spans="1:65" s="2" customFormat="1" ht="19.5">
      <c r="A265" s="34"/>
      <c r="B265" s="35"/>
      <c r="C265" s="36"/>
      <c r="D265" s="178" t="s">
        <v>165</v>
      </c>
      <c r="E265" s="36"/>
      <c r="F265" s="179" t="s">
        <v>458</v>
      </c>
      <c r="G265" s="36"/>
      <c r="H265" s="36"/>
      <c r="I265" s="180"/>
      <c r="J265" s="36"/>
      <c r="K265" s="36"/>
      <c r="L265" s="39"/>
      <c r="M265" s="181"/>
      <c r="N265" s="182"/>
      <c r="O265" s="64"/>
      <c r="P265" s="64"/>
      <c r="Q265" s="64"/>
      <c r="R265" s="64"/>
      <c r="S265" s="64"/>
      <c r="T265" s="65"/>
      <c r="U265" s="34"/>
      <c r="V265" s="34"/>
      <c r="W265" s="34"/>
      <c r="X265" s="34"/>
      <c r="Y265" s="34"/>
      <c r="Z265" s="34"/>
      <c r="AA265" s="34"/>
      <c r="AB265" s="34"/>
      <c r="AC265" s="34"/>
      <c r="AD265" s="34"/>
      <c r="AE265" s="34"/>
      <c r="AT265" s="17" t="s">
        <v>165</v>
      </c>
      <c r="AU265" s="17" t="s">
        <v>85</v>
      </c>
    </row>
    <row r="266" spans="1:65" s="12" customFormat="1" ht="11.25">
      <c r="B266" s="183"/>
      <c r="C266" s="184"/>
      <c r="D266" s="178" t="s">
        <v>166</v>
      </c>
      <c r="E266" s="185" t="s">
        <v>35</v>
      </c>
      <c r="F266" s="186" t="s">
        <v>459</v>
      </c>
      <c r="G266" s="184"/>
      <c r="H266" s="187">
        <v>2.56</v>
      </c>
      <c r="I266" s="188"/>
      <c r="J266" s="184"/>
      <c r="K266" s="184"/>
      <c r="L266" s="189"/>
      <c r="M266" s="190"/>
      <c r="N266" s="191"/>
      <c r="O266" s="191"/>
      <c r="P266" s="191"/>
      <c r="Q266" s="191"/>
      <c r="R266" s="191"/>
      <c r="S266" s="191"/>
      <c r="T266" s="192"/>
      <c r="AT266" s="193" t="s">
        <v>166</v>
      </c>
      <c r="AU266" s="193" t="s">
        <v>85</v>
      </c>
      <c r="AV266" s="12" t="s">
        <v>85</v>
      </c>
      <c r="AW266" s="12" t="s">
        <v>37</v>
      </c>
      <c r="AX266" s="12" t="s">
        <v>76</v>
      </c>
      <c r="AY266" s="193" t="s">
        <v>162</v>
      </c>
    </row>
    <row r="267" spans="1:65" s="12" customFormat="1" ht="11.25">
      <c r="B267" s="183"/>
      <c r="C267" s="184"/>
      <c r="D267" s="178" t="s">
        <v>166</v>
      </c>
      <c r="E267" s="185" t="s">
        <v>35</v>
      </c>
      <c r="F267" s="186" t="s">
        <v>460</v>
      </c>
      <c r="G267" s="184"/>
      <c r="H267" s="187">
        <v>176.148</v>
      </c>
      <c r="I267" s="188"/>
      <c r="J267" s="184"/>
      <c r="K267" s="184"/>
      <c r="L267" s="189"/>
      <c r="M267" s="190"/>
      <c r="N267" s="191"/>
      <c r="O267" s="191"/>
      <c r="P267" s="191"/>
      <c r="Q267" s="191"/>
      <c r="R267" s="191"/>
      <c r="S267" s="191"/>
      <c r="T267" s="192"/>
      <c r="AT267" s="193" t="s">
        <v>166</v>
      </c>
      <c r="AU267" s="193" t="s">
        <v>85</v>
      </c>
      <c r="AV267" s="12" t="s">
        <v>85</v>
      </c>
      <c r="AW267" s="12" t="s">
        <v>37</v>
      </c>
      <c r="AX267" s="12" t="s">
        <v>76</v>
      </c>
      <c r="AY267" s="193" t="s">
        <v>162</v>
      </c>
    </row>
    <row r="268" spans="1:65" s="14" customFormat="1" ht="11.25">
      <c r="B268" s="221"/>
      <c r="C268" s="222"/>
      <c r="D268" s="178" t="s">
        <v>166</v>
      </c>
      <c r="E268" s="223" t="s">
        <v>35</v>
      </c>
      <c r="F268" s="224" t="s">
        <v>461</v>
      </c>
      <c r="G268" s="222"/>
      <c r="H268" s="225">
        <v>178.708</v>
      </c>
      <c r="I268" s="226"/>
      <c r="J268" s="222"/>
      <c r="K268" s="222"/>
      <c r="L268" s="227"/>
      <c r="M268" s="228"/>
      <c r="N268" s="229"/>
      <c r="O268" s="229"/>
      <c r="P268" s="229"/>
      <c r="Q268" s="229"/>
      <c r="R268" s="229"/>
      <c r="S268" s="229"/>
      <c r="T268" s="230"/>
      <c r="AT268" s="231" t="s">
        <v>166</v>
      </c>
      <c r="AU268" s="231" t="s">
        <v>85</v>
      </c>
      <c r="AV268" s="14" t="s">
        <v>163</v>
      </c>
      <c r="AW268" s="14" t="s">
        <v>37</v>
      </c>
      <c r="AX268" s="14" t="s">
        <v>83</v>
      </c>
      <c r="AY268" s="231" t="s">
        <v>162</v>
      </c>
    </row>
    <row r="269" spans="1:65" s="2" customFormat="1" ht="16.5" customHeight="1">
      <c r="A269" s="34"/>
      <c r="B269" s="35"/>
      <c r="C269" s="211" t="s">
        <v>462</v>
      </c>
      <c r="D269" s="211" t="s">
        <v>278</v>
      </c>
      <c r="E269" s="212" t="s">
        <v>463</v>
      </c>
      <c r="F269" s="213" t="s">
        <v>464</v>
      </c>
      <c r="G269" s="214" t="s">
        <v>230</v>
      </c>
      <c r="H269" s="215">
        <v>23.9</v>
      </c>
      <c r="I269" s="216"/>
      <c r="J269" s="217">
        <f>ROUND(I269*H269,2)</f>
        <v>0</v>
      </c>
      <c r="K269" s="218"/>
      <c r="L269" s="39"/>
      <c r="M269" s="219" t="s">
        <v>35</v>
      </c>
      <c r="N269" s="220" t="s">
        <v>47</v>
      </c>
      <c r="O269" s="64"/>
      <c r="P269" s="174">
        <f>O269*H269</f>
        <v>0</v>
      </c>
      <c r="Q269" s="174">
        <v>0</v>
      </c>
      <c r="R269" s="174">
        <f>Q269*H269</f>
        <v>0</v>
      </c>
      <c r="S269" s="174">
        <v>0</v>
      </c>
      <c r="T269" s="175">
        <f>S269*H269</f>
        <v>0</v>
      </c>
      <c r="U269" s="34"/>
      <c r="V269" s="34"/>
      <c r="W269" s="34"/>
      <c r="X269" s="34"/>
      <c r="Y269" s="34"/>
      <c r="Z269" s="34"/>
      <c r="AA269" s="34"/>
      <c r="AB269" s="34"/>
      <c r="AC269" s="34"/>
      <c r="AD269" s="34"/>
      <c r="AE269" s="34"/>
      <c r="AR269" s="176" t="s">
        <v>163</v>
      </c>
      <c r="AT269" s="176" t="s">
        <v>278</v>
      </c>
      <c r="AU269" s="176" t="s">
        <v>85</v>
      </c>
      <c r="AY269" s="17" t="s">
        <v>162</v>
      </c>
      <c r="BE269" s="177">
        <f>IF(N269="základní",J269,0)</f>
        <v>0</v>
      </c>
      <c r="BF269" s="177">
        <f>IF(N269="snížená",J269,0)</f>
        <v>0</v>
      </c>
      <c r="BG269" s="177">
        <f>IF(N269="zákl. přenesená",J269,0)</f>
        <v>0</v>
      </c>
      <c r="BH269" s="177">
        <f>IF(N269="sníž. přenesená",J269,0)</f>
        <v>0</v>
      </c>
      <c r="BI269" s="177">
        <f>IF(N269="nulová",J269,0)</f>
        <v>0</v>
      </c>
      <c r="BJ269" s="17" t="s">
        <v>83</v>
      </c>
      <c r="BK269" s="177">
        <f>ROUND(I269*H269,2)</f>
        <v>0</v>
      </c>
      <c r="BL269" s="17" t="s">
        <v>163</v>
      </c>
      <c r="BM269" s="176" t="s">
        <v>465</v>
      </c>
    </row>
    <row r="270" spans="1:65" s="2" customFormat="1" ht="11.25">
      <c r="A270" s="34"/>
      <c r="B270" s="35"/>
      <c r="C270" s="36"/>
      <c r="D270" s="178" t="s">
        <v>165</v>
      </c>
      <c r="E270" s="36"/>
      <c r="F270" s="179" t="s">
        <v>466</v>
      </c>
      <c r="G270" s="36"/>
      <c r="H270" s="36"/>
      <c r="I270" s="180"/>
      <c r="J270" s="36"/>
      <c r="K270" s="36"/>
      <c r="L270" s="39"/>
      <c r="M270" s="181"/>
      <c r="N270" s="182"/>
      <c r="O270" s="64"/>
      <c r="P270" s="64"/>
      <c r="Q270" s="64"/>
      <c r="R270" s="64"/>
      <c r="S270" s="64"/>
      <c r="T270" s="65"/>
      <c r="U270" s="34"/>
      <c r="V270" s="34"/>
      <c r="W270" s="34"/>
      <c r="X270" s="34"/>
      <c r="Y270" s="34"/>
      <c r="Z270" s="34"/>
      <c r="AA270" s="34"/>
      <c r="AB270" s="34"/>
      <c r="AC270" s="34"/>
      <c r="AD270" s="34"/>
      <c r="AE270" s="34"/>
      <c r="AT270" s="17" t="s">
        <v>165</v>
      </c>
      <c r="AU270" s="17" t="s">
        <v>85</v>
      </c>
    </row>
    <row r="271" spans="1:65" s="12" customFormat="1" ht="11.25">
      <c r="B271" s="183"/>
      <c r="C271" s="184"/>
      <c r="D271" s="178" t="s">
        <v>166</v>
      </c>
      <c r="E271" s="185" t="s">
        <v>35</v>
      </c>
      <c r="F271" s="186" t="s">
        <v>467</v>
      </c>
      <c r="G271" s="184"/>
      <c r="H271" s="187">
        <v>23.9</v>
      </c>
      <c r="I271" s="188"/>
      <c r="J271" s="184"/>
      <c r="K271" s="184"/>
      <c r="L271" s="189"/>
      <c r="M271" s="190"/>
      <c r="N271" s="191"/>
      <c r="O271" s="191"/>
      <c r="P271" s="191"/>
      <c r="Q271" s="191"/>
      <c r="R271" s="191"/>
      <c r="S271" s="191"/>
      <c r="T271" s="192"/>
      <c r="AT271" s="193" t="s">
        <v>166</v>
      </c>
      <c r="AU271" s="193" t="s">
        <v>85</v>
      </c>
      <c r="AV271" s="12" t="s">
        <v>85</v>
      </c>
      <c r="AW271" s="12" t="s">
        <v>37</v>
      </c>
      <c r="AX271" s="12" t="s">
        <v>83</v>
      </c>
      <c r="AY271" s="193" t="s">
        <v>162</v>
      </c>
    </row>
    <row r="272" spans="1:65" s="2" customFormat="1" ht="16.5" customHeight="1">
      <c r="A272" s="34"/>
      <c r="B272" s="35"/>
      <c r="C272" s="211" t="s">
        <v>468</v>
      </c>
      <c r="D272" s="211" t="s">
        <v>278</v>
      </c>
      <c r="E272" s="212" t="s">
        <v>469</v>
      </c>
      <c r="F272" s="213" t="s">
        <v>470</v>
      </c>
      <c r="G272" s="214" t="s">
        <v>471</v>
      </c>
      <c r="H272" s="215">
        <v>78.11</v>
      </c>
      <c r="I272" s="216"/>
      <c r="J272" s="217">
        <f>ROUND(I272*H272,2)</f>
        <v>0</v>
      </c>
      <c r="K272" s="218"/>
      <c r="L272" s="39"/>
      <c r="M272" s="219" t="s">
        <v>35</v>
      </c>
      <c r="N272" s="220" t="s">
        <v>47</v>
      </c>
      <c r="O272" s="64"/>
      <c r="P272" s="174">
        <f>O272*H272</f>
        <v>0</v>
      </c>
      <c r="Q272" s="174">
        <v>0</v>
      </c>
      <c r="R272" s="174">
        <f>Q272*H272</f>
        <v>0</v>
      </c>
      <c r="S272" s="174">
        <v>0</v>
      </c>
      <c r="T272" s="175">
        <f>S272*H272</f>
        <v>0</v>
      </c>
      <c r="U272" s="34"/>
      <c r="V272" s="34"/>
      <c r="W272" s="34"/>
      <c r="X272" s="34"/>
      <c r="Y272" s="34"/>
      <c r="Z272" s="34"/>
      <c r="AA272" s="34"/>
      <c r="AB272" s="34"/>
      <c r="AC272" s="34"/>
      <c r="AD272" s="34"/>
      <c r="AE272" s="34"/>
      <c r="AR272" s="176" t="s">
        <v>163</v>
      </c>
      <c r="AT272" s="176" t="s">
        <v>278</v>
      </c>
      <c r="AU272" s="176" t="s">
        <v>85</v>
      </c>
      <c r="AY272" s="17" t="s">
        <v>162</v>
      </c>
      <c r="BE272" s="177">
        <f>IF(N272="základní",J272,0)</f>
        <v>0</v>
      </c>
      <c r="BF272" s="177">
        <f>IF(N272="snížená",J272,0)</f>
        <v>0</v>
      </c>
      <c r="BG272" s="177">
        <f>IF(N272="zákl. přenesená",J272,0)</f>
        <v>0</v>
      </c>
      <c r="BH272" s="177">
        <f>IF(N272="sníž. přenesená",J272,0)</f>
        <v>0</v>
      </c>
      <c r="BI272" s="177">
        <f>IF(N272="nulová",J272,0)</f>
        <v>0</v>
      </c>
      <c r="BJ272" s="17" t="s">
        <v>83</v>
      </c>
      <c r="BK272" s="177">
        <f>ROUND(I272*H272,2)</f>
        <v>0</v>
      </c>
      <c r="BL272" s="17" t="s">
        <v>163</v>
      </c>
      <c r="BM272" s="176" t="s">
        <v>472</v>
      </c>
    </row>
    <row r="273" spans="1:65" s="2" customFormat="1" ht="19.5">
      <c r="A273" s="34"/>
      <c r="B273" s="35"/>
      <c r="C273" s="36"/>
      <c r="D273" s="178" t="s">
        <v>165</v>
      </c>
      <c r="E273" s="36"/>
      <c r="F273" s="179" t="s">
        <v>473</v>
      </c>
      <c r="G273" s="36"/>
      <c r="H273" s="36"/>
      <c r="I273" s="180"/>
      <c r="J273" s="36"/>
      <c r="K273" s="36"/>
      <c r="L273" s="39"/>
      <c r="M273" s="181"/>
      <c r="N273" s="182"/>
      <c r="O273" s="64"/>
      <c r="P273" s="64"/>
      <c r="Q273" s="64"/>
      <c r="R273" s="64"/>
      <c r="S273" s="64"/>
      <c r="T273" s="65"/>
      <c r="U273" s="34"/>
      <c r="V273" s="34"/>
      <c r="W273" s="34"/>
      <c r="X273" s="34"/>
      <c r="Y273" s="34"/>
      <c r="Z273" s="34"/>
      <c r="AA273" s="34"/>
      <c r="AB273" s="34"/>
      <c r="AC273" s="34"/>
      <c r="AD273" s="34"/>
      <c r="AE273" s="34"/>
      <c r="AT273" s="17" t="s">
        <v>165</v>
      </c>
      <c r="AU273" s="17" t="s">
        <v>85</v>
      </c>
    </row>
    <row r="274" spans="1:65" s="12" customFormat="1" ht="11.25">
      <c r="B274" s="183"/>
      <c r="C274" s="184"/>
      <c r="D274" s="178" t="s">
        <v>166</v>
      </c>
      <c r="E274" s="185" t="s">
        <v>35</v>
      </c>
      <c r="F274" s="186" t="s">
        <v>474</v>
      </c>
      <c r="G274" s="184"/>
      <c r="H274" s="187">
        <v>78.11</v>
      </c>
      <c r="I274" s="188"/>
      <c r="J274" s="184"/>
      <c r="K274" s="184"/>
      <c r="L274" s="189"/>
      <c r="M274" s="190"/>
      <c r="N274" s="191"/>
      <c r="O274" s="191"/>
      <c r="P274" s="191"/>
      <c r="Q274" s="191"/>
      <c r="R274" s="191"/>
      <c r="S274" s="191"/>
      <c r="T274" s="192"/>
      <c r="AT274" s="193" t="s">
        <v>166</v>
      </c>
      <c r="AU274" s="193" t="s">
        <v>85</v>
      </c>
      <c r="AV274" s="12" t="s">
        <v>85</v>
      </c>
      <c r="AW274" s="12" t="s">
        <v>37</v>
      </c>
      <c r="AX274" s="12" t="s">
        <v>83</v>
      </c>
      <c r="AY274" s="193" t="s">
        <v>162</v>
      </c>
    </row>
    <row r="275" spans="1:65" s="2" customFormat="1" ht="24.2" customHeight="1">
      <c r="A275" s="34"/>
      <c r="B275" s="35"/>
      <c r="C275" s="211" t="s">
        <v>475</v>
      </c>
      <c r="D275" s="211" t="s">
        <v>278</v>
      </c>
      <c r="E275" s="212" t="s">
        <v>476</v>
      </c>
      <c r="F275" s="213" t="s">
        <v>477</v>
      </c>
      <c r="G275" s="214" t="s">
        <v>471</v>
      </c>
      <c r="H275" s="215">
        <v>78.11</v>
      </c>
      <c r="I275" s="216"/>
      <c r="J275" s="217">
        <f>ROUND(I275*H275,2)</f>
        <v>0</v>
      </c>
      <c r="K275" s="218"/>
      <c r="L275" s="39"/>
      <c r="M275" s="219" t="s">
        <v>35</v>
      </c>
      <c r="N275" s="220" t="s">
        <v>47</v>
      </c>
      <c r="O275" s="64"/>
      <c r="P275" s="174">
        <f>O275*H275</f>
        <v>0</v>
      </c>
      <c r="Q275" s="174">
        <v>0</v>
      </c>
      <c r="R275" s="174">
        <f>Q275*H275</f>
        <v>0</v>
      </c>
      <c r="S275" s="174">
        <v>0</v>
      </c>
      <c r="T275" s="175">
        <f>S275*H275</f>
        <v>0</v>
      </c>
      <c r="U275" s="34"/>
      <c r="V275" s="34"/>
      <c r="W275" s="34"/>
      <c r="X275" s="34"/>
      <c r="Y275" s="34"/>
      <c r="Z275" s="34"/>
      <c r="AA275" s="34"/>
      <c r="AB275" s="34"/>
      <c r="AC275" s="34"/>
      <c r="AD275" s="34"/>
      <c r="AE275" s="34"/>
      <c r="AR275" s="176" t="s">
        <v>163</v>
      </c>
      <c r="AT275" s="176" t="s">
        <v>278</v>
      </c>
      <c r="AU275" s="176" t="s">
        <v>85</v>
      </c>
      <c r="AY275" s="17" t="s">
        <v>162</v>
      </c>
      <c r="BE275" s="177">
        <f>IF(N275="základní",J275,0)</f>
        <v>0</v>
      </c>
      <c r="BF275" s="177">
        <f>IF(N275="snížená",J275,0)</f>
        <v>0</v>
      </c>
      <c r="BG275" s="177">
        <f>IF(N275="zákl. přenesená",J275,0)</f>
        <v>0</v>
      </c>
      <c r="BH275" s="177">
        <f>IF(N275="sníž. přenesená",J275,0)</f>
        <v>0</v>
      </c>
      <c r="BI275" s="177">
        <f>IF(N275="nulová",J275,0)</f>
        <v>0</v>
      </c>
      <c r="BJ275" s="17" t="s">
        <v>83</v>
      </c>
      <c r="BK275" s="177">
        <f>ROUND(I275*H275,2)</f>
        <v>0</v>
      </c>
      <c r="BL275" s="17" t="s">
        <v>163</v>
      </c>
      <c r="BM275" s="176" t="s">
        <v>478</v>
      </c>
    </row>
    <row r="276" spans="1:65" s="2" customFormat="1" ht="29.25">
      <c r="A276" s="34"/>
      <c r="B276" s="35"/>
      <c r="C276" s="36"/>
      <c r="D276" s="178" t="s">
        <v>165</v>
      </c>
      <c r="E276" s="36"/>
      <c r="F276" s="179" t="s">
        <v>479</v>
      </c>
      <c r="G276" s="36"/>
      <c r="H276" s="36"/>
      <c r="I276" s="180"/>
      <c r="J276" s="36"/>
      <c r="K276" s="36"/>
      <c r="L276" s="39"/>
      <c r="M276" s="181"/>
      <c r="N276" s="182"/>
      <c r="O276" s="64"/>
      <c r="P276" s="64"/>
      <c r="Q276" s="64"/>
      <c r="R276" s="64"/>
      <c r="S276" s="64"/>
      <c r="T276" s="65"/>
      <c r="U276" s="34"/>
      <c r="V276" s="34"/>
      <c r="W276" s="34"/>
      <c r="X276" s="34"/>
      <c r="Y276" s="34"/>
      <c r="Z276" s="34"/>
      <c r="AA276" s="34"/>
      <c r="AB276" s="34"/>
      <c r="AC276" s="34"/>
      <c r="AD276" s="34"/>
      <c r="AE276" s="34"/>
      <c r="AT276" s="17" t="s">
        <v>165</v>
      </c>
      <c r="AU276" s="17" t="s">
        <v>85</v>
      </c>
    </row>
    <row r="277" spans="1:65" s="12" customFormat="1" ht="11.25">
      <c r="B277" s="183"/>
      <c r="C277" s="184"/>
      <c r="D277" s="178" t="s">
        <v>166</v>
      </c>
      <c r="E277" s="185" t="s">
        <v>35</v>
      </c>
      <c r="F277" s="186" t="s">
        <v>474</v>
      </c>
      <c r="G277" s="184"/>
      <c r="H277" s="187">
        <v>78.11</v>
      </c>
      <c r="I277" s="188"/>
      <c r="J277" s="184"/>
      <c r="K277" s="184"/>
      <c r="L277" s="189"/>
      <c r="M277" s="190"/>
      <c r="N277" s="191"/>
      <c r="O277" s="191"/>
      <c r="P277" s="191"/>
      <c r="Q277" s="191"/>
      <c r="R277" s="191"/>
      <c r="S277" s="191"/>
      <c r="T277" s="192"/>
      <c r="AT277" s="193" t="s">
        <v>166</v>
      </c>
      <c r="AU277" s="193" t="s">
        <v>85</v>
      </c>
      <c r="AV277" s="12" t="s">
        <v>85</v>
      </c>
      <c r="AW277" s="12" t="s">
        <v>37</v>
      </c>
      <c r="AX277" s="12" t="s">
        <v>83</v>
      </c>
      <c r="AY277" s="193" t="s">
        <v>162</v>
      </c>
    </row>
    <row r="278" spans="1:65" s="2" customFormat="1" ht="16.5" customHeight="1">
      <c r="A278" s="34"/>
      <c r="B278" s="35"/>
      <c r="C278" s="211" t="s">
        <v>480</v>
      </c>
      <c r="D278" s="211" t="s">
        <v>278</v>
      </c>
      <c r="E278" s="212" t="s">
        <v>481</v>
      </c>
      <c r="F278" s="213" t="s">
        <v>482</v>
      </c>
      <c r="G278" s="214" t="s">
        <v>236</v>
      </c>
      <c r="H278" s="215">
        <v>6</v>
      </c>
      <c r="I278" s="216"/>
      <c r="J278" s="217">
        <f>ROUND(I278*H278,2)</f>
        <v>0</v>
      </c>
      <c r="K278" s="218"/>
      <c r="L278" s="39"/>
      <c r="M278" s="219" t="s">
        <v>35</v>
      </c>
      <c r="N278" s="220" t="s">
        <v>47</v>
      </c>
      <c r="O278" s="64"/>
      <c r="P278" s="174">
        <f>O278*H278</f>
        <v>0</v>
      </c>
      <c r="Q278" s="174">
        <v>0</v>
      </c>
      <c r="R278" s="174">
        <f>Q278*H278</f>
        <v>0</v>
      </c>
      <c r="S278" s="174">
        <v>0</v>
      </c>
      <c r="T278" s="175">
        <f>S278*H278</f>
        <v>0</v>
      </c>
      <c r="U278" s="34"/>
      <c r="V278" s="34"/>
      <c r="W278" s="34"/>
      <c r="X278" s="34"/>
      <c r="Y278" s="34"/>
      <c r="Z278" s="34"/>
      <c r="AA278" s="34"/>
      <c r="AB278" s="34"/>
      <c r="AC278" s="34"/>
      <c r="AD278" s="34"/>
      <c r="AE278" s="34"/>
      <c r="AR278" s="176" t="s">
        <v>163</v>
      </c>
      <c r="AT278" s="176" t="s">
        <v>278</v>
      </c>
      <c r="AU278" s="176" t="s">
        <v>85</v>
      </c>
      <c r="AY278" s="17" t="s">
        <v>162</v>
      </c>
      <c r="BE278" s="177">
        <f>IF(N278="základní",J278,0)</f>
        <v>0</v>
      </c>
      <c r="BF278" s="177">
        <f>IF(N278="snížená",J278,0)</f>
        <v>0</v>
      </c>
      <c r="BG278" s="177">
        <f>IF(N278="zákl. přenesená",J278,0)</f>
        <v>0</v>
      </c>
      <c r="BH278" s="177">
        <f>IF(N278="sníž. přenesená",J278,0)</f>
        <v>0</v>
      </c>
      <c r="BI278" s="177">
        <f>IF(N278="nulová",J278,0)</f>
        <v>0</v>
      </c>
      <c r="BJ278" s="17" t="s">
        <v>83</v>
      </c>
      <c r="BK278" s="177">
        <f>ROUND(I278*H278,2)</f>
        <v>0</v>
      </c>
      <c r="BL278" s="17" t="s">
        <v>163</v>
      </c>
      <c r="BM278" s="176" t="s">
        <v>483</v>
      </c>
    </row>
    <row r="279" spans="1:65" s="2" customFormat="1" ht="19.5">
      <c r="A279" s="34"/>
      <c r="B279" s="35"/>
      <c r="C279" s="36"/>
      <c r="D279" s="178" t="s">
        <v>165</v>
      </c>
      <c r="E279" s="36"/>
      <c r="F279" s="179" t="s">
        <v>484</v>
      </c>
      <c r="G279" s="36"/>
      <c r="H279" s="36"/>
      <c r="I279" s="180"/>
      <c r="J279" s="36"/>
      <c r="K279" s="36"/>
      <c r="L279" s="39"/>
      <c r="M279" s="181"/>
      <c r="N279" s="182"/>
      <c r="O279" s="64"/>
      <c r="P279" s="64"/>
      <c r="Q279" s="64"/>
      <c r="R279" s="64"/>
      <c r="S279" s="64"/>
      <c r="T279" s="65"/>
      <c r="U279" s="34"/>
      <c r="V279" s="34"/>
      <c r="W279" s="34"/>
      <c r="X279" s="34"/>
      <c r="Y279" s="34"/>
      <c r="Z279" s="34"/>
      <c r="AA279" s="34"/>
      <c r="AB279" s="34"/>
      <c r="AC279" s="34"/>
      <c r="AD279" s="34"/>
      <c r="AE279" s="34"/>
      <c r="AT279" s="17" t="s">
        <v>165</v>
      </c>
      <c r="AU279" s="17" t="s">
        <v>85</v>
      </c>
    </row>
    <row r="280" spans="1:65" s="2" customFormat="1" ht="29.25">
      <c r="A280" s="34"/>
      <c r="B280" s="35"/>
      <c r="C280" s="36"/>
      <c r="D280" s="178" t="s">
        <v>219</v>
      </c>
      <c r="E280" s="36"/>
      <c r="F280" s="194" t="s">
        <v>485</v>
      </c>
      <c r="G280" s="36"/>
      <c r="H280" s="36"/>
      <c r="I280" s="180"/>
      <c r="J280" s="36"/>
      <c r="K280" s="36"/>
      <c r="L280" s="39"/>
      <c r="M280" s="181"/>
      <c r="N280" s="182"/>
      <c r="O280" s="64"/>
      <c r="P280" s="64"/>
      <c r="Q280" s="64"/>
      <c r="R280" s="64"/>
      <c r="S280" s="64"/>
      <c r="T280" s="65"/>
      <c r="U280" s="34"/>
      <c r="V280" s="34"/>
      <c r="W280" s="34"/>
      <c r="X280" s="34"/>
      <c r="Y280" s="34"/>
      <c r="Z280" s="34"/>
      <c r="AA280" s="34"/>
      <c r="AB280" s="34"/>
      <c r="AC280" s="34"/>
      <c r="AD280" s="34"/>
      <c r="AE280" s="34"/>
      <c r="AT280" s="17" t="s">
        <v>219</v>
      </c>
      <c r="AU280" s="17" t="s">
        <v>85</v>
      </c>
    </row>
    <row r="281" spans="1:65" s="12" customFormat="1" ht="11.25">
      <c r="B281" s="183"/>
      <c r="C281" s="184"/>
      <c r="D281" s="178" t="s">
        <v>166</v>
      </c>
      <c r="E281" s="185" t="s">
        <v>35</v>
      </c>
      <c r="F281" s="186" t="s">
        <v>486</v>
      </c>
      <c r="G281" s="184"/>
      <c r="H281" s="187">
        <v>6</v>
      </c>
      <c r="I281" s="188"/>
      <c r="J281" s="184"/>
      <c r="K281" s="184"/>
      <c r="L281" s="189"/>
      <c r="M281" s="190"/>
      <c r="N281" s="191"/>
      <c r="O281" s="191"/>
      <c r="P281" s="191"/>
      <c r="Q281" s="191"/>
      <c r="R281" s="191"/>
      <c r="S281" s="191"/>
      <c r="T281" s="192"/>
      <c r="AT281" s="193" t="s">
        <v>166</v>
      </c>
      <c r="AU281" s="193" t="s">
        <v>85</v>
      </c>
      <c r="AV281" s="12" t="s">
        <v>85</v>
      </c>
      <c r="AW281" s="12" t="s">
        <v>37</v>
      </c>
      <c r="AX281" s="12" t="s">
        <v>83</v>
      </c>
      <c r="AY281" s="193" t="s">
        <v>162</v>
      </c>
    </row>
    <row r="282" spans="1:65" s="2" customFormat="1" ht="16.5" customHeight="1">
      <c r="A282" s="34"/>
      <c r="B282" s="35"/>
      <c r="C282" s="211" t="s">
        <v>487</v>
      </c>
      <c r="D282" s="211" t="s">
        <v>278</v>
      </c>
      <c r="E282" s="212" t="s">
        <v>488</v>
      </c>
      <c r="F282" s="213" t="s">
        <v>489</v>
      </c>
      <c r="G282" s="214" t="s">
        <v>236</v>
      </c>
      <c r="H282" s="215">
        <v>11</v>
      </c>
      <c r="I282" s="216"/>
      <c r="J282" s="217">
        <f>ROUND(I282*H282,2)</f>
        <v>0</v>
      </c>
      <c r="K282" s="218"/>
      <c r="L282" s="39"/>
      <c r="M282" s="219" t="s">
        <v>35</v>
      </c>
      <c r="N282" s="220" t="s">
        <v>47</v>
      </c>
      <c r="O282" s="64"/>
      <c r="P282" s="174">
        <f>O282*H282</f>
        <v>0</v>
      </c>
      <c r="Q282" s="174">
        <v>0</v>
      </c>
      <c r="R282" s="174">
        <f>Q282*H282</f>
        <v>0</v>
      </c>
      <c r="S282" s="174">
        <v>0</v>
      </c>
      <c r="T282" s="175">
        <f>S282*H282</f>
        <v>0</v>
      </c>
      <c r="U282" s="34"/>
      <c r="V282" s="34"/>
      <c r="W282" s="34"/>
      <c r="X282" s="34"/>
      <c r="Y282" s="34"/>
      <c r="Z282" s="34"/>
      <c r="AA282" s="34"/>
      <c r="AB282" s="34"/>
      <c r="AC282" s="34"/>
      <c r="AD282" s="34"/>
      <c r="AE282" s="34"/>
      <c r="AR282" s="176" t="s">
        <v>163</v>
      </c>
      <c r="AT282" s="176" t="s">
        <v>278</v>
      </c>
      <c r="AU282" s="176" t="s">
        <v>85</v>
      </c>
      <c r="AY282" s="17" t="s">
        <v>162</v>
      </c>
      <c r="BE282" s="177">
        <f>IF(N282="základní",J282,0)</f>
        <v>0</v>
      </c>
      <c r="BF282" s="177">
        <f>IF(N282="snížená",J282,0)</f>
        <v>0</v>
      </c>
      <c r="BG282" s="177">
        <f>IF(N282="zákl. přenesená",J282,0)</f>
        <v>0</v>
      </c>
      <c r="BH282" s="177">
        <f>IF(N282="sníž. přenesená",J282,0)</f>
        <v>0</v>
      </c>
      <c r="BI282" s="177">
        <f>IF(N282="nulová",J282,0)</f>
        <v>0</v>
      </c>
      <c r="BJ282" s="17" t="s">
        <v>83</v>
      </c>
      <c r="BK282" s="177">
        <f>ROUND(I282*H282,2)</f>
        <v>0</v>
      </c>
      <c r="BL282" s="17" t="s">
        <v>163</v>
      </c>
      <c r="BM282" s="176" t="s">
        <v>490</v>
      </c>
    </row>
    <row r="283" spans="1:65" s="2" customFormat="1" ht="19.5">
      <c r="A283" s="34"/>
      <c r="B283" s="35"/>
      <c r="C283" s="36"/>
      <c r="D283" s="178" t="s">
        <v>165</v>
      </c>
      <c r="E283" s="36"/>
      <c r="F283" s="179" t="s">
        <v>491</v>
      </c>
      <c r="G283" s="36"/>
      <c r="H283" s="36"/>
      <c r="I283" s="180"/>
      <c r="J283" s="36"/>
      <c r="K283" s="36"/>
      <c r="L283" s="39"/>
      <c r="M283" s="181"/>
      <c r="N283" s="182"/>
      <c r="O283" s="64"/>
      <c r="P283" s="64"/>
      <c r="Q283" s="64"/>
      <c r="R283" s="64"/>
      <c r="S283" s="64"/>
      <c r="T283" s="65"/>
      <c r="U283" s="34"/>
      <c r="V283" s="34"/>
      <c r="W283" s="34"/>
      <c r="X283" s="34"/>
      <c r="Y283" s="34"/>
      <c r="Z283" s="34"/>
      <c r="AA283" s="34"/>
      <c r="AB283" s="34"/>
      <c r="AC283" s="34"/>
      <c r="AD283" s="34"/>
      <c r="AE283" s="34"/>
      <c r="AT283" s="17" t="s">
        <v>165</v>
      </c>
      <c r="AU283" s="17" t="s">
        <v>85</v>
      </c>
    </row>
    <row r="284" spans="1:65" s="2" customFormat="1" ht="19.5">
      <c r="A284" s="34"/>
      <c r="B284" s="35"/>
      <c r="C284" s="36"/>
      <c r="D284" s="178" t="s">
        <v>219</v>
      </c>
      <c r="E284" s="36"/>
      <c r="F284" s="194" t="s">
        <v>492</v>
      </c>
      <c r="G284" s="36"/>
      <c r="H284" s="36"/>
      <c r="I284" s="180"/>
      <c r="J284" s="36"/>
      <c r="K284" s="36"/>
      <c r="L284" s="39"/>
      <c r="M284" s="181"/>
      <c r="N284" s="182"/>
      <c r="O284" s="64"/>
      <c r="P284" s="64"/>
      <c r="Q284" s="64"/>
      <c r="R284" s="64"/>
      <c r="S284" s="64"/>
      <c r="T284" s="65"/>
      <c r="U284" s="34"/>
      <c r="V284" s="34"/>
      <c r="W284" s="34"/>
      <c r="X284" s="34"/>
      <c r="Y284" s="34"/>
      <c r="Z284" s="34"/>
      <c r="AA284" s="34"/>
      <c r="AB284" s="34"/>
      <c r="AC284" s="34"/>
      <c r="AD284" s="34"/>
      <c r="AE284" s="34"/>
      <c r="AT284" s="17" t="s">
        <v>219</v>
      </c>
      <c r="AU284" s="17" t="s">
        <v>85</v>
      </c>
    </row>
    <row r="285" spans="1:65" s="12" customFormat="1" ht="11.25">
      <c r="B285" s="183"/>
      <c r="C285" s="184"/>
      <c r="D285" s="178" t="s">
        <v>166</v>
      </c>
      <c r="E285" s="185" t="s">
        <v>35</v>
      </c>
      <c r="F285" s="186" t="s">
        <v>493</v>
      </c>
      <c r="G285" s="184"/>
      <c r="H285" s="187">
        <v>11</v>
      </c>
      <c r="I285" s="188"/>
      <c r="J285" s="184"/>
      <c r="K285" s="184"/>
      <c r="L285" s="189"/>
      <c r="M285" s="190"/>
      <c r="N285" s="191"/>
      <c r="O285" s="191"/>
      <c r="P285" s="191"/>
      <c r="Q285" s="191"/>
      <c r="R285" s="191"/>
      <c r="S285" s="191"/>
      <c r="T285" s="192"/>
      <c r="AT285" s="193" t="s">
        <v>166</v>
      </c>
      <c r="AU285" s="193" t="s">
        <v>85</v>
      </c>
      <c r="AV285" s="12" t="s">
        <v>85</v>
      </c>
      <c r="AW285" s="12" t="s">
        <v>37</v>
      </c>
      <c r="AX285" s="12" t="s">
        <v>83</v>
      </c>
      <c r="AY285" s="193" t="s">
        <v>162</v>
      </c>
    </row>
    <row r="286" spans="1:65" s="2" customFormat="1" ht="16.5" customHeight="1">
      <c r="A286" s="34"/>
      <c r="B286" s="35"/>
      <c r="C286" s="211" t="s">
        <v>494</v>
      </c>
      <c r="D286" s="211" t="s">
        <v>278</v>
      </c>
      <c r="E286" s="212" t="s">
        <v>495</v>
      </c>
      <c r="F286" s="213" t="s">
        <v>496</v>
      </c>
      <c r="G286" s="214" t="s">
        <v>230</v>
      </c>
      <c r="H286" s="215">
        <v>5.5</v>
      </c>
      <c r="I286" s="216"/>
      <c r="J286" s="217">
        <f>ROUND(I286*H286,2)</f>
        <v>0</v>
      </c>
      <c r="K286" s="218"/>
      <c r="L286" s="39"/>
      <c r="M286" s="219" t="s">
        <v>35</v>
      </c>
      <c r="N286" s="220" t="s">
        <v>47</v>
      </c>
      <c r="O286" s="64"/>
      <c r="P286" s="174">
        <f>O286*H286</f>
        <v>0</v>
      </c>
      <c r="Q286" s="174">
        <v>0</v>
      </c>
      <c r="R286" s="174">
        <f>Q286*H286</f>
        <v>0</v>
      </c>
      <c r="S286" s="174">
        <v>0</v>
      </c>
      <c r="T286" s="175">
        <f>S286*H286</f>
        <v>0</v>
      </c>
      <c r="U286" s="34"/>
      <c r="V286" s="34"/>
      <c r="W286" s="34"/>
      <c r="X286" s="34"/>
      <c r="Y286" s="34"/>
      <c r="Z286" s="34"/>
      <c r="AA286" s="34"/>
      <c r="AB286" s="34"/>
      <c r="AC286" s="34"/>
      <c r="AD286" s="34"/>
      <c r="AE286" s="34"/>
      <c r="AR286" s="176" t="s">
        <v>163</v>
      </c>
      <c r="AT286" s="176" t="s">
        <v>278</v>
      </c>
      <c r="AU286" s="176" t="s">
        <v>85</v>
      </c>
      <c r="AY286" s="17" t="s">
        <v>162</v>
      </c>
      <c r="BE286" s="177">
        <f>IF(N286="základní",J286,0)</f>
        <v>0</v>
      </c>
      <c r="BF286" s="177">
        <f>IF(N286="snížená",J286,0)</f>
        <v>0</v>
      </c>
      <c r="BG286" s="177">
        <f>IF(N286="zákl. přenesená",J286,0)</f>
        <v>0</v>
      </c>
      <c r="BH286" s="177">
        <f>IF(N286="sníž. přenesená",J286,0)</f>
        <v>0</v>
      </c>
      <c r="BI286" s="177">
        <f>IF(N286="nulová",J286,0)</f>
        <v>0</v>
      </c>
      <c r="BJ286" s="17" t="s">
        <v>83</v>
      </c>
      <c r="BK286" s="177">
        <f>ROUND(I286*H286,2)</f>
        <v>0</v>
      </c>
      <c r="BL286" s="17" t="s">
        <v>163</v>
      </c>
      <c r="BM286" s="176" t="s">
        <v>497</v>
      </c>
    </row>
    <row r="287" spans="1:65" s="2" customFormat="1" ht="29.25">
      <c r="A287" s="34"/>
      <c r="B287" s="35"/>
      <c r="C287" s="36"/>
      <c r="D287" s="178" t="s">
        <v>165</v>
      </c>
      <c r="E287" s="36"/>
      <c r="F287" s="179" t="s">
        <v>498</v>
      </c>
      <c r="G287" s="36"/>
      <c r="H287" s="36"/>
      <c r="I287" s="180"/>
      <c r="J287" s="36"/>
      <c r="K287" s="36"/>
      <c r="L287" s="39"/>
      <c r="M287" s="181"/>
      <c r="N287" s="182"/>
      <c r="O287" s="64"/>
      <c r="P287" s="64"/>
      <c r="Q287" s="64"/>
      <c r="R287" s="64"/>
      <c r="S287" s="64"/>
      <c r="T287" s="65"/>
      <c r="U287" s="34"/>
      <c r="V287" s="34"/>
      <c r="W287" s="34"/>
      <c r="X287" s="34"/>
      <c r="Y287" s="34"/>
      <c r="Z287" s="34"/>
      <c r="AA287" s="34"/>
      <c r="AB287" s="34"/>
      <c r="AC287" s="34"/>
      <c r="AD287" s="34"/>
      <c r="AE287" s="34"/>
      <c r="AT287" s="17" t="s">
        <v>165</v>
      </c>
      <c r="AU287" s="17" t="s">
        <v>85</v>
      </c>
    </row>
    <row r="288" spans="1:65" s="2" customFormat="1" ht="19.5">
      <c r="A288" s="34"/>
      <c r="B288" s="35"/>
      <c r="C288" s="36"/>
      <c r="D288" s="178" t="s">
        <v>219</v>
      </c>
      <c r="E288" s="36"/>
      <c r="F288" s="194" t="s">
        <v>492</v>
      </c>
      <c r="G288" s="36"/>
      <c r="H288" s="36"/>
      <c r="I288" s="180"/>
      <c r="J288" s="36"/>
      <c r="K288" s="36"/>
      <c r="L288" s="39"/>
      <c r="M288" s="181"/>
      <c r="N288" s="182"/>
      <c r="O288" s="64"/>
      <c r="P288" s="64"/>
      <c r="Q288" s="64"/>
      <c r="R288" s="64"/>
      <c r="S288" s="64"/>
      <c r="T288" s="65"/>
      <c r="U288" s="34"/>
      <c r="V288" s="34"/>
      <c r="W288" s="34"/>
      <c r="X288" s="34"/>
      <c r="Y288" s="34"/>
      <c r="Z288" s="34"/>
      <c r="AA288" s="34"/>
      <c r="AB288" s="34"/>
      <c r="AC288" s="34"/>
      <c r="AD288" s="34"/>
      <c r="AE288" s="34"/>
      <c r="AT288" s="17" t="s">
        <v>219</v>
      </c>
      <c r="AU288" s="17" t="s">
        <v>85</v>
      </c>
    </row>
    <row r="289" spans="1:65" s="12" customFormat="1" ht="11.25">
      <c r="B289" s="183"/>
      <c r="C289" s="184"/>
      <c r="D289" s="178" t="s">
        <v>166</v>
      </c>
      <c r="E289" s="185" t="s">
        <v>35</v>
      </c>
      <c r="F289" s="186" t="s">
        <v>499</v>
      </c>
      <c r="G289" s="184"/>
      <c r="H289" s="187">
        <v>5.5</v>
      </c>
      <c r="I289" s="188"/>
      <c r="J289" s="184"/>
      <c r="K289" s="184"/>
      <c r="L289" s="189"/>
      <c r="M289" s="190"/>
      <c r="N289" s="191"/>
      <c r="O289" s="191"/>
      <c r="P289" s="191"/>
      <c r="Q289" s="191"/>
      <c r="R289" s="191"/>
      <c r="S289" s="191"/>
      <c r="T289" s="192"/>
      <c r="AT289" s="193" t="s">
        <v>166</v>
      </c>
      <c r="AU289" s="193" t="s">
        <v>85</v>
      </c>
      <c r="AV289" s="12" t="s">
        <v>85</v>
      </c>
      <c r="AW289" s="12" t="s">
        <v>37</v>
      </c>
      <c r="AX289" s="12" t="s">
        <v>83</v>
      </c>
      <c r="AY289" s="193" t="s">
        <v>162</v>
      </c>
    </row>
    <row r="290" spans="1:65" s="2" customFormat="1" ht="16.5" customHeight="1">
      <c r="A290" s="34"/>
      <c r="B290" s="35"/>
      <c r="C290" s="211" t="s">
        <v>500</v>
      </c>
      <c r="D290" s="211" t="s">
        <v>278</v>
      </c>
      <c r="E290" s="212" t="s">
        <v>501</v>
      </c>
      <c r="F290" s="213" t="s">
        <v>502</v>
      </c>
      <c r="G290" s="214" t="s">
        <v>230</v>
      </c>
      <c r="H290" s="215">
        <v>5.5</v>
      </c>
      <c r="I290" s="216"/>
      <c r="J290" s="217">
        <f>ROUND(I290*H290,2)</f>
        <v>0</v>
      </c>
      <c r="K290" s="218"/>
      <c r="L290" s="39"/>
      <c r="M290" s="219" t="s">
        <v>35</v>
      </c>
      <c r="N290" s="220" t="s">
        <v>47</v>
      </c>
      <c r="O290" s="64"/>
      <c r="P290" s="174">
        <f>O290*H290</f>
        <v>0</v>
      </c>
      <c r="Q290" s="174">
        <v>0</v>
      </c>
      <c r="R290" s="174">
        <f>Q290*H290</f>
        <v>0</v>
      </c>
      <c r="S290" s="174">
        <v>0</v>
      </c>
      <c r="T290" s="175">
        <f>S290*H290</f>
        <v>0</v>
      </c>
      <c r="U290" s="34"/>
      <c r="V290" s="34"/>
      <c r="W290" s="34"/>
      <c r="X290" s="34"/>
      <c r="Y290" s="34"/>
      <c r="Z290" s="34"/>
      <c r="AA290" s="34"/>
      <c r="AB290" s="34"/>
      <c r="AC290" s="34"/>
      <c r="AD290" s="34"/>
      <c r="AE290" s="34"/>
      <c r="AR290" s="176" t="s">
        <v>163</v>
      </c>
      <c r="AT290" s="176" t="s">
        <v>278</v>
      </c>
      <c r="AU290" s="176" t="s">
        <v>85</v>
      </c>
      <c r="AY290" s="17" t="s">
        <v>162</v>
      </c>
      <c r="BE290" s="177">
        <f>IF(N290="základní",J290,0)</f>
        <v>0</v>
      </c>
      <c r="BF290" s="177">
        <f>IF(N290="snížená",J290,0)</f>
        <v>0</v>
      </c>
      <c r="BG290" s="177">
        <f>IF(N290="zákl. přenesená",J290,0)</f>
        <v>0</v>
      </c>
      <c r="BH290" s="177">
        <f>IF(N290="sníž. přenesená",J290,0)</f>
        <v>0</v>
      </c>
      <c r="BI290" s="177">
        <f>IF(N290="nulová",J290,0)</f>
        <v>0</v>
      </c>
      <c r="BJ290" s="17" t="s">
        <v>83</v>
      </c>
      <c r="BK290" s="177">
        <f>ROUND(I290*H290,2)</f>
        <v>0</v>
      </c>
      <c r="BL290" s="17" t="s">
        <v>163</v>
      </c>
      <c r="BM290" s="176" t="s">
        <v>503</v>
      </c>
    </row>
    <row r="291" spans="1:65" s="2" customFormat="1" ht="29.25">
      <c r="A291" s="34"/>
      <c r="B291" s="35"/>
      <c r="C291" s="36"/>
      <c r="D291" s="178" t="s">
        <v>165</v>
      </c>
      <c r="E291" s="36"/>
      <c r="F291" s="179" t="s">
        <v>504</v>
      </c>
      <c r="G291" s="36"/>
      <c r="H291" s="36"/>
      <c r="I291" s="180"/>
      <c r="J291" s="36"/>
      <c r="K291" s="36"/>
      <c r="L291" s="39"/>
      <c r="M291" s="181"/>
      <c r="N291" s="182"/>
      <c r="O291" s="64"/>
      <c r="P291" s="64"/>
      <c r="Q291" s="64"/>
      <c r="R291" s="64"/>
      <c r="S291" s="64"/>
      <c r="T291" s="65"/>
      <c r="U291" s="34"/>
      <c r="V291" s="34"/>
      <c r="W291" s="34"/>
      <c r="X291" s="34"/>
      <c r="Y291" s="34"/>
      <c r="Z291" s="34"/>
      <c r="AA291" s="34"/>
      <c r="AB291" s="34"/>
      <c r="AC291" s="34"/>
      <c r="AD291" s="34"/>
      <c r="AE291" s="34"/>
      <c r="AT291" s="17" t="s">
        <v>165</v>
      </c>
      <c r="AU291" s="17" t="s">
        <v>85</v>
      </c>
    </row>
    <row r="292" spans="1:65" s="2" customFormat="1" ht="19.5">
      <c r="A292" s="34"/>
      <c r="B292" s="35"/>
      <c r="C292" s="36"/>
      <c r="D292" s="178" t="s">
        <v>219</v>
      </c>
      <c r="E292" s="36"/>
      <c r="F292" s="194" t="s">
        <v>492</v>
      </c>
      <c r="G292" s="36"/>
      <c r="H292" s="36"/>
      <c r="I292" s="180"/>
      <c r="J292" s="36"/>
      <c r="K292" s="36"/>
      <c r="L292" s="39"/>
      <c r="M292" s="181"/>
      <c r="N292" s="182"/>
      <c r="O292" s="64"/>
      <c r="P292" s="64"/>
      <c r="Q292" s="64"/>
      <c r="R292" s="64"/>
      <c r="S292" s="64"/>
      <c r="T292" s="65"/>
      <c r="U292" s="34"/>
      <c r="V292" s="34"/>
      <c r="W292" s="34"/>
      <c r="X292" s="34"/>
      <c r="Y292" s="34"/>
      <c r="Z292" s="34"/>
      <c r="AA292" s="34"/>
      <c r="AB292" s="34"/>
      <c r="AC292" s="34"/>
      <c r="AD292" s="34"/>
      <c r="AE292" s="34"/>
      <c r="AT292" s="17" t="s">
        <v>219</v>
      </c>
      <c r="AU292" s="17" t="s">
        <v>85</v>
      </c>
    </row>
    <row r="293" spans="1:65" s="12" customFormat="1" ht="11.25">
      <c r="B293" s="183"/>
      <c r="C293" s="184"/>
      <c r="D293" s="178" t="s">
        <v>166</v>
      </c>
      <c r="E293" s="185" t="s">
        <v>35</v>
      </c>
      <c r="F293" s="186" t="s">
        <v>499</v>
      </c>
      <c r="G293" s="184"/>
      <c r="H293" s="187">
        <v>5.5</v>
      </c>
      <c r="I293" s="188"/>
      <c r="J293" s="184"/>
      <c r="K293" s="184"/>
      <c r="L293" s="189"/>
      <c r="M293" s="190"/>
      <c r="N293" s="191"/>
      <c r="O293" s="191"/>
      <c r="P293" s="191"/>
      <c r="Q293" s="191"/>
      <c r="R293" s="191"/>
      <c r="S293" s="191"/>
      <c r="T293" s="192"/>
      <c r="AT293" s="193" t="s">
        <v>166</v>
      </c>
      <c r="AU293" s="193" t="s">
        <v>85</v>
      </c>
      <c r="AV293" s="12" t="s">
        <v>85</v>
      </c>
      <c r="AW293" s="12" t="s">
        <v>37</v>
      </c>
      <c r="AX293" s="12" t="s">
        <v>83</v>
      </c>
      <c r="AY293" s="193" t="s">
        <v>162</v>
      </c>
    </row>
    <row r="294" spans="1:65" s="2" customFormat="1" ht="16.5" customHeight="1">
      <c r="A294" s="34"/>
      <c r="B294" s="35"/>
      <c r="C294" s="211" t="s">
        <v>505</v>
      </c>
      <c r="D294" s="211" t="s">
        <v>278</v>
      </c>
      <c r="E294" s="212" t="s">
        <v>506</v>
      </c>
      <c r="F294" s="213" t="s">
        <v>507</v>
      </c>
      <c r="G294" s="214" t="s">
        <v>471</v>
      </c>
      <c r="H294" s="215">
        <v>10</v>
      </c>
      <c r="I294" s="216"/>
      <c r="J294" s="217">
        <f>ROUND(I294*H294,2)</f>
        <v>0</v>
      </c>
      <c r="K294" s="218"/>
      <c r="L294" s="39"/>
      <c r="M294" s="219" t="s">
        <v>35</v>
      </c>
      <c r="N294" s="220" t="s">
        <v>47</v>
      </c>
      <c r="O294" s="64"/>
      <c r="P294" s="174">
        <f>O294*H294</f>
        <v>0</v>
      </c>
      <c r="Q294" s="174">
        <v>0</v>
      </c>
      <c r="R294" s="174">
        <f>Q294*H294</f>
        <v>0</v>
      </c>
      <c r="S294" s="174">
        <v>0</v>
      </c>
      <c r="T294" s="175">
        <f>S294*H294</f>
        <v>0</v>
      </c>
      <c r="U294" s="34"/>
      <c r="V294" s="34"/>
      <c r="W294" s="34"/>
      <c r="X294" s="34"/>
      <c r="Y294" s="34"/>
      <c r="Z294" s="34"/>
      <c r="AA294" s="34"/>
      <c r="AB294" s="34"/>
      <c r="AC294" s="34"/>
      <c r="AD294" s="34"/>
      <c r="AE294" s="34"/>
      <c r="AR294" s="176" t="s">
        <v>163</v>
      </c>
      <c r="AT294" s="176" t="s">
        <v>278</v>
      </c>
      <c r="AU294" s="176" t="s">
        <v>85</v>
      </c>
      <c r="AY294" s="17" t="s">
        <v>162</v>
      </c>
      <c r="BE294" s="177">
        <f>IF(N294="základní",J294,0)</f>
        <v>0</v>
      </c>
      <c r="BF294" s="177">
        <f>IF(N294="snížená",J294,0)</f>
        <v>0</v>
      </c>
      <c r="BG294" s="177">
        <f>IF(N294="zákl. přenesená",J294,0)</f>
        <v>0</v>
      </c>
      <c r="BH294" s="177">
        <f>IF(N294="sníž. přenesená",J294,0)</f>
        <v>0</v>
      </c>
      <c r="BI294" s="177">
        <f>IF(N294="nulová",J294,0)</f>
        <v>0</v>
      </c>
      <c r="BJ294" s="17" t="s">
        <v>83</v>
      </c>
      <c r="BK294" s="177">
        <f>ROUND(I294*H294,2)</f>
        <v>0</v>
      </c>
      <c r="BL294" s="17" t="s">
        <v>163</v>
      </c>
      <c r="BM294" s="176" t="s">
        <v>508</v>
      </c>
    </row>
    <row r="295" spans="1:65" s="2" customFormat="1" ht="19.5">
      <c r="A295" s="34"/>
      <c r="B295" s="35"/>
      <c r="C295" s="36"/>
      <c r="D295" s="178" t="s">
        <v>165</v>
      </c>
      <c r="E295" s="36"/>
      <c r="F295" s="179" t="s">
        <v>509</v>
      </c>
      <c r="G295" s="36"/>
      <c r="H295" s="36"/>
      <c r="I295" s="180"/>
      <c r="J295" s="36"/>
      <c r="K295" s="36"/>
      <c r="L295" s="39"/>
      <c r="M295" s="181"/>
      <c r="N295" s="182"/>
      <c r="O295" s="64"/>
      <c r="P295" s="64"/>
      <c r="Q295" s="64"/>
      <c r="R295" s="64"/>
      <c r="S295" s="64"/>
      <c r="T295" s="65"/>
      <c r="U295" s="34"/>
      <c r="V295" s="34"/>
      <c r="W295" s="34"/>
      <c r="X295" s="34"/>
      <c r="Y295" s="34"/>
      <c r="Z295" s="34"/>
      <c r="AA295" s="34"/>
      <c r="AB295" s="34"/>
      <c r="AC295" s="34"/>
      <c r="AD295" s="34"/>
      <c r="AE295" s="34"/>
      <c r="AT295" s="17" t="s">
        <v>165</v>
      </c>
      <c r="AU295" s="17" t="s">
        <v>85</v>
      </c>
    </row>
    <row r="296" spans="1:65" s="2" customFormat="1" ht="19.5">
      <c r="A296" s="34"/>
      <c r="B296" s="35"/>
      <c r="C296" s="36"/>
      <c r="D296" s="178" t="s">
        <v>219</v>
      </c>
      <c r="E296" s="36"/>
      <c r="F296" s="194" t="s">
        <v>510</v>
      </c>
      <c r="G296" s="36"/>
      <c r="H296" s="36"/>
      <c r="I296" s="180"/>
      <c r="J296" s="36"/>
      <c r="K296" s="36"/>
      <c r="L296" s="39"/>
      <c r="M296" s="181"/>
      <c r="N296" s="182"/>
      <c r="O296" s="64"/>
      <c r="P296" s="64"/>
      <c r="Q296" s="64"/>
      <c r="R296" s="64"/>
      <c r="S296" s="64"/>
      <c r="T296" s="65"/>
      <c r="U296" s="34"/>
      <c r="V296" s="34"/>
      <c r="W296" s="34"/>
      <c r="X296" s="34"/>
      <c r="Y296" s="34"/>
      <c r="Z296" s="34"/>
      <c r="AA296" s="34"/>
      <c r="AB296" s="34"/>
      <c r="AC296" s="34"/>
      <c r="AD296" s="34"/>
      <c r="AE296" s="34"/>
      <c r="AT296" s="17" t="s">
        <v>219</v>
      </c>
      <c r="AU296" s="17" t="s">
        <v>85</v>
      </c>
    </row>
    <row r="297" spans="1:65" s="12" customFormat="1" ht="11.25">
      <c r="B297" s="183"/>
      <c r="C297" s="184"/>
      <c r="D297" s="178" t="s">
        <v>166</v>
      </c>
      <c r="E297" s="185" t="s">
        <v>35</v>
      </c>
      <c r="F297" s="186" t="s">
        <v>185</v>
      </c>
      <c r="G297" s="184"/>
      <c r="H297" s="187">
        <v>10</v>
      </c>
      <c r="I297" s="188"/>
      <c r="J297" s="184"/>
      <c r="K297" s="184"/>
      <c r="L297" s="189"/>
      <c r="M297" s="190"/>
      <c r="N297" s="191"/>
      <c r="O297" s="191"/>
      <c r="P297" s="191"/>
      <c r="Q297" s="191"/>
      <c r="R297" s="191"/>
      <c r="S297" s="191"/>
      <c r="T297" s="192"/>
      <c r="AT297" s="193" t="s">
        <v>166</v>
      </c>
      <c r="AU297" s="193" t="s">
        <v>85</v>
      </c>
      <c r="AV297" s="12" t="s">
        <v>85</v>
      </c>
      <c r="AW297" s="12" t="s">
        <v>37</v>
      </c>
      <c r="AX297" s="12" t="s">
        <v>83</v>
      </c>
      <c r="AY297" s="193" t="s">
        <v>162</v>
      </c>
    </row>
    <row r="298" spans="1:65" s="2" customFormat="1" ht="16.5" customHeight="1">
      <c r="A298" s="34"/>
      <c r="B298" s="35"/>
      <c r="C298" s="211" t="s">
        <v>511</v>
      </c>
      <c r="D298" s="211" t="s">
        <v>278</v>
      </c>
      <c r="E298" s="212" t="s">
        <v>512</v>
      </c>
      <c r="F298" s="213" t="s">
        <v>513</v>
      </c>
      <c r="G298" s="214" t="s">
        <v>160</v>
      </c>
      <c r="H298" s="215">
        <v>2</v>
      </c>
      <c r="I298" s="216"/>
      <c r="J298" s="217">
        <f>ROUND(I298*H298,2)</f>
        <v>0</v>
      </c>
      <c r="K298" s="218"/>
      <c r="L298" s="39"/>
      <c r="M298" s="219" t="s">
        <v>35</v>
      </c>
      <c r="N298" s="220" t="s">
        <v>47</v>
      </c>
      <c r="O298" s="64"/>
      <c r="P298" s="174">
        <f>O298*H298</f>
        <v>0</v>
      </c>
      <c r="Q298" s="174">
        <v>5.8003900000000002</v>
      </c>
      <c r="R298" s="174">
        <f>Q298*H298</f>
        <v>11.60078</v>
      </c>
      <c r="S298" s="174">
        <v>0</v>
      </c>
      <c r="T298" s="175">
        <f>S298*H298</f>
        <v>0</v>
      </c>
      <c r="U298" s="34"/>
      <c r="V298" s="34"/>
      <c r="W298" s="34"/>
      <c r="X298" s="34"/>
      <c r="Y298" s="34"/>
      <c r="Z298" s="34"/>
      <c r="AA298" s="34"/>
      <c r="AB298" s="34"/>
      <c r="AC298" s="34"/>
      <c r="AD298" s="34"/>
      <c r="AE298" s="34"/>
      <c r="AR298" s="176" t="s">
        <v>163</v>
      </c>
      <c r="AT298" s="176" t="s">
        <v>278</v>
      </c>
      <c r="AU298" s="176" t="s">
        <v>85</v>
      </c>
      <c r="AY298" s="17" t="s">
        <v>162</v>
      </c>
      <c r="BE298" s="177">
        <f>IF(N298="základní",J298,0)</f>
        <v>0</v>
      </c>
      <c r="BF298" s="177">
        <f>IF(N298="snížená",J298,0)</f>
        <v>0</v>
      </c>
      <c r="BG298" s="177">
        <f>IF(N298="zákl. přenesená",J298,0)</f>
        <v>0</v>
      </c>
      <c r="BH298" s="177">
        <f>IF(N298="sníž. přenesená",J298,0)</f>
        <v>0</v>
      </c>
      <c r="BI298" s="177">
        <f>IF(N298="nulová",J298,0)</f>
        <v>0</v>
      </c>
      <c r="BJ298" s="17" t="s">
        <v>83</v>
      </c>
      <c r="BK298" s="177">
        <f>ROUND(I298*H298,2)</f>
        <v>0</v>
      </c>
      <c r="BL298" s="17" t="s">
        <v>163</v>
      </c>
      <c r="BM298" s="176" t="s">
        <v>514</v>
      </c>
    </row>
    <row r="299" spans="1:65" s="2" customFormat="1" ht="11.25">
      <c r="A299" s="34"/>
      <c r="B299" s="35"/>
      <c r="C299" s="36"/>
      <c r="D299" s="178" t="s">
        <v>165</v>
      </c>
      <c r="E299" s="36"/>
      <c r="F299" s="179" t="s">
        <v>515</v>
      </c>
      <c r="G299" s="36"/>
      <c r="H299" s="36"/>
      <c r="I299" s="180"/>
      <c r="J299" s="36"/>
      <c r="K299" s="36"/>
      <c r="L299" s="39"/>
      <c r="M299" s="181"/>
      <c r="N299" s="182"/>
      <c r="O299" s="64"/>
      <c r="P299" s="64"/>
      <c r="Q299" s="64"/>
      <c r="R299" s="64"/>
      <c r="S299" s="64"/>
      <c r="T299" s="65"/>
      <c r="U299" s="34"/>
      <c r="V299" s="34"/>
      <c r="W299" s="34"/>
      <c r="X299" s="34"/>
      <c r="Y299" s="34"/>
      <c r="Z299" s="34"/>
      <c r="AA299" s="34"/>
      <c r="AB299" s="34"/>
      <c r="AC299" s="34"/>
      <c r="AD299" s="34"/>
      <c r="AE299" s="34"/>
      <c r="AT299" s="17" t="s">
        <v>165</v>
      </c>
      <c r="AU299" s="17" t="s">
        <v>85</v>
      </c>
    </row>
    <row r="300" spans="1:65" s="2" customFormat="1" ht="19.5">
      <c r="A300" s="34"/>
      <c r="B300" s="35"/>
      <c r="C300" s="36"/>
      <c r="D300" s="178" t="s">
        <v>219</v>
      </c>
      <c r="E300" s="36"/>
      <c r="F300" s="194" t="s">
        <v>516</v>
      </c>
      <c r="G300" s="36"/>
      <c r="H300" s="36"/>
      <c r="I300" s="180"/>
      <c r="J300" s="36"/>
      <c r="K300" s="36"/>
      <c r="L300" s="39"/>
      <c r="M300" s="181"/>
      <c r="N300" s="182"/>
      <c r="O300" s="64"/>
      <c r="P300" s="64"/>
      <c r="Q300" s="64"/>
      <c r="R300" s="64"/>
      <c r="S300" s="64"/>
      <c r="T300" s="65"/>
      <c r="U300" s="34"/>
      <c r="V300" s="34"/>
      <c r="W300" s="34"/>
      <c r="X300" s="34"/>
      <c r="Y300" s="34"/>
      <c r="Z300" s="34"/>
      <c r="AA300" s="34"/>
      <c r="AB300" s="34"/>
      <c r="AC300" s="34"/>
      <c r="AD300" s="34"/>
      <c r="AE300" s="34"/>
      <c r="AT300" s="17" t="s">
        <v>219</v>
      </c>
      <c r="AU300" s="17" t="s">
        <v>85</v>
      </c>
    </row>
    <row r="301" spans="1:65" s="12" customFormat="1" ht="11.25">
      <c r="B301" s="183"/>
      <c r="C301" s="184"/>
      <c r="D301" s="178" t="s">
        <v>166</v>
      </c>
      <c r="E301" s="185" t="s">
        <v>35</v>
      </c>
      <c r="F301" s="186" t="s">
        <v>517</v>
      </c>
      <c r="G301" s="184"/>
      <c r="H301" s="187">
        <v>2</v>
      </c>
      <c r="I301" s="188"/>
      <c r="J301" s="184"/>
      <c r="K301" s="184"/>
      <c r="L301" s="189"/>
      <c r="M301" s="190"/>
      <c r="N301" s="191"/>
      <c r="O301" s="191"/>
      <c r="P301" s="191"/>
      <c r="Q301" s="191"/>
      <c r="R301" s="191"/>
      <c r="S301" s="191"/>
      <c r="T301" s="192"/>
      <c r="AT301" s="193" t="s">
        <v>166</v>
      </c>
      <c r="AU301" s="193" t="s">
        <v>85</v>
      </c>
      <c r="AV301" s="12" t="s">
        <v>85</v>
      </c>
      <c r="AW301" s="12" t="s">
        <v>37</v>
      </c>
      <c r="AX301" s="12" t="s">
        <v>83</v>
      </c>
      <c r="AY301" s="193" t="s">
        <v>162</v>
      </c>
    </row>
    <row r="302" spans="1:65" s="2" customFormat="1" ht="16.5" customHeight="1">
      <c r="A302" s="34"/>
      <c r="B302" s="35"/>
      <c r="C302" s="211" t="s">
        <v>518</v>
      </c>
      <c r="D302" s="211" t="s">
        <v>278</v>
      </c>
      <c r="E302" s="212" t="s">
        <v>519</v>
      </c>
      <c r="F302" s="213" t="s">
        <v>520</v>
      </c>
      <c r="G302" s="214" t="s">
        <v>160</v>
      </c>
      <c r="H302" s="215">
        <v>2</v>
      </c>
      <c r="I302" s="216"/>
      <c r="J302" s="217">
        <f>ROUND(I302*H302,2)</f>
        <v>0</v>
      </c>
      <c r="K302" s="218"/>
      <c r="L302" s="39"/>
      <c r="M302" s="219" t="s">
        <v>35</v>
      </c>
      <c r="N302" s="220" t="s">
        <v>47</v>
      </c>
      <c r="O302" s="64"/>
      <c r="P302" s="174">
        <f>O302*H302</f>
        <v>0</v>
      </c>
      <c r="Q302" s="174">
        <v>0</v>
      </c>
      <c r="R302" s="174">
        <f>Q302*H302</f>
        <v>0</v>
      </c>
      <c r="S302" s="174">
        <v>0</v>
      </c>
      <c r="T302" s="175">
        <f>S302*H302</f>
        <v>0</v>
      </c>
      <c r="U302" s="34"/>
      <c r="V302" s="34"/>
      <c r="W302" s="34"/>
      <c r="X302" s="34"/>
      <c r="Y302" s="34"/>
      <c r="Z302" s="34"/>
      <c r="AA302" s="34"/>
      <c r="AB302" s="34"/>
      <c r="AC302" s="34"/>
      <c r="AD302" s="34"/>
      <c r="AE302" s="34"/>
      <c r="AR302" s="176" t="s">
        <v>163</v>
      </c>
      <c r="AT302" s="176" t="s">
        <v>278</v>
      </c>
      <c r="AU302" s="176" t="s">
        <v>85</v>
      </c>
      <c r="AY302" s="17" t="s">
        <v>162</v>
      </c>
      <c r="BE302" s="177">
        <f>IF(N302="základní",J302,0)</f>
        <v>0</v>
      </c>
      <c r="BF302" s="177">
        <f>IF(N302="snížená",J302,0)</f>
        <v>0</v>
      </c>
      <c r="BG302" s="177">
        <f>IF(N302="zákl. přenesená",J302,0)</f>
        <v>0</v>
      </c>
      <c r="BH302" s="177">
        <f>IF(N302="sníž. přenesená",J302,0)</f>
        <v>0</v>
      </c>
      <c r="BI302" s="177">
        <f>IF(N302="nulová",J302,0)</f>
        <v>0</v>
      </c>
      <c r="BJ302" s="17" t="s">
        <v>83</v>
      </c>
      <c r="BK302" s="177">
        <f>ROUND(I302*H302,2)</f>
        <v>0</v>
      </c>
      <c r="BL302" s="17" t="s">
        <v>163</v>
      </c>
      <c r="BM302" s="176" t="s">
        <v>521</v>
      </c>
    </row>
    <row r="303" spans="1:65" s="2" customFormat="1" ht="19.5">
      <c r="A303" s="34"/>
      <c r="B303" s="35"/>
      <c r="C303" s="36"/>
      <c r="D303" s="178" t="s">
        <v>165</v>
      </c>
      <c r="E303" s="36"/>
      <c r="F303" s="179" t="s">
        <v>522</v>
      </c>
      <c r="G303" s="36"/>
      <c r="H303" s="36"/>
      <c r="I303" s="180"/>
      <c r="J303" s="36"/>
      <c r="K303" s="36"/>
      <c r="L303" s="39"/>
      <c r="M303" s="181"/>
      <c r="N303" s="182"/>
      <c r="O303" s="64"/>
      <c r="P303" s="64"/>
      <c r="Q303" s="64"/>
      <c r="R303" s="64"/>
      <c r="S303" s="64"/>
      <c r="T303" s="65"/>
      <c r="U303" s="34"/>
      <c r="V303" s="34"/>
      <c r="W303" s="34"/>
      <c r="X303" s="34"/>
      <c r="Y303" s="34"/>
      <c r="Z303" s="34"/>
      <c r="AA303" s="34"/>
      <c r="AB303" s="34"/>
      <c r="AC303" s="34"/>
      <c r="AD303" s="34"/>
      <c r="AE303" s="34"/>
      <c r="AT303" s="17" t="s">
        <v>165</v>
      </c>
      <c r="AU303" s="17" t="s">
        <v>85</v>
      </c>
    </row>
    <row r="304" spans="1:65" s="2" customFormat="1" ht="19.5">
      <c r="A304" s="34"/>
      <c r="B304" s="35"/>
      <c r="C304" s="36"/>
      <c r="D304" s="178" t="s">
        <v>219</v>
      </c>
      <c r="E304" s="36"/>
      <c r="F304" s="194" t="s">
        <v>523</v>
      </c>
      <c r="G304" s="36"/>
      <c r="H304" s="36"/>
      <c r="I304" s="180"/>
      <c r="J304" s="36"/>
      <c r="K304" s="36"/>
      <c r="L304" s="39"/>
      <c r="M304" s="181"/>
      <c r="N304" s="182"/>
      <c r="O304" s="64"/>
      <c r="P304" s="64"/>
      <c r="Q304" s="64"/>
      <c r="R304" s="64"/>
      <c r="S304" s="64"/>
      <c r="T304" s="65"/>
      <c r="U304" s="34"/>
      <c r="V304" s="34"/>
      <c r="W304" s="34"/>
      <c r="X304" s="34"/>
      <c r="Y304" s="34"/>
      <c r="Z304" s="34"/>
      <c r="AA304" s="34"/>
      <c r="AB304" s="34"/>
      <c r="AC304" s="34"/>
      <c r="AD304" s="34"/>
      <c r="AE304" s="34"/>
      <c r="AT304" s="17" t="s">
        <v>219</v>
      </c>
      <c r="AU304" s="17" t="s">
        <v>85</v>
      </c>
    </row>
    <row r="305" spans="1:65" s="12" customFormat="1" ht="11.25">
      <c r="B305" s="183"/>
      <c r="C305" s="184"/>
      <c r="D305" s="178" t="s">
        <v>166</v>
      </c>
      <c r="E305" s="185" t="s">
        <v>35</v>
      </c>
      <c r="F305" s="186" t="s">
        <v>524</v>
      </c>
      <c r="G305" s="184"/>
      <c r="H305" s="187">
        <v>2</v>
      </c>
      <c r="I305" s="188"/>
      <c r="J305" s="184"/>
      <c r="K305" s="184"/>
      <c r="L305" s="189"/>
      <c r="M305" s="190"/>
      <c r="N305" s="191"/>
      <c r="O305" s="191"/>
      <c r="P305" s="191"/>
      <c r="Q305" s="191"/>
      <c r="R305" s="191"/>
      <c r="S305" s="191"/>
      <c r="T305" s="192"/>
      <c r="AT305" s="193" t="s">
        <v>166</v>
      </c>
      <c r="AU305" s="193" t="s">
        <v>85</v>
      </c>
      <c r="AV305" s="12" t="s">
        <v>85</v>
      </c>
      <c r="AW305" s="12" t="s">
        <v>37</v>
      </c>
      <c r="AX305" s="12" t="s">
        <v>83</v>
      </c>
      <c r="AY305" s="193" t="s">
        <v>162</v>
      </c>
    </row>
    <row r="306" spans="1:65" s="2" customFormat="1" ht="16.5" customHeight="1">
      <c r="A306" s="34"/>
      <c r="B306" s="35"/>
      <c r="C306" s="211" t="s">
        <v>525</v>
      </c>
      <c r="D306" s="211" t="s">
        <v>278</v>
      </c>
      <c r="E306" s="212" t="s">
        <v>526</v>
      </c>
      <c r="F306" s="213" t="s">
        <v>527</v>
      </c>
      <c r="G306" s="214" t="s">
        <v>160</v>
      </c>
      <c r="H306" s="215">
        <v>2</v>
      </c>
      <c r="I306" s="216"/>
      <c r="J306" s="217">
        <f>ROUND(I306*H306,2)</f>
        <v>0</v>
      </c>
      <c r="K306" s="218"/>
      <c r="L306" s="39"/>
      <c r="M306" s="219" t="s">
        <v>35</v>
      </c>
      <c r="N306" s="220" t="s">
        <v>47</v>
      </c>
      <c r="O306" s="64"/>
      <c r="P306" s="174">
        <f>O306*H306</f>
        <v>0</v>
      </c>
      <c r="Q306" s="174">
        <v>0</v>
      </c>
      <c r="R306" s="174">
        <f>Q306*H306</f>
        <v>0</v>
      </c>
      <c r="S306" s="174">
        <v>0</v>
      </c>
      <c r="T306" s="175">
        <f>S306*H306</f>
        <v>0</v>
      </c>
      <c r="U306" s="34"/>
      <c r="V306" s="34"/>
      <c r="W306" s="34"/>
      <c r="X306" s="34"/>
      <c r="Y306" s="34"/>
      <c r="Z306" s="34"/>
      <c r="AA306" s="34"/>
      <c r="AB306" s="34"/>
      <c r="AC306" s="34"/>
      <c r="AD306" s="34"/>
      <c r="AE306" s="34"/>
      <c r="AR306" s="176" t="s">
        <v>163</v>
      </c>
      <c r="AT306" s="176" t="s">
        <v>278</v>
      </c>
      <c r="AU306" s="176" t="s">
        <v>85</v>
      </c>
      <c r="AY306" s="17" t="s">
        <v>162</v>
      </c>
      <c r="BE306" s="177">
        <f>IF(N306="základní",J306,0)</f>
        <v>0</v>
      </c>
      <c r="BF306" s="177">
        <f>IF(N306="snížená",J306,0)</f>
        <v>0</v>
      </c>
      <c r="BG306" s="177">
        <f>IF(N306="zákl. přenesená",J306,0)</f>
        <v>0</v>
      </c>
      <c r="BH306" s="177">
        <f>IF(N306="sníž. přenesená",J306,0)</f>
        <v>0</v>
      </c>
      <c r="BI306" s="177">
        <f>IF(N306="nulová",J306,0)</f>
        <v>0</v>
      </c>
      <c r="BJ306" s="17" t="s">
        <v>83</v>
      </c>
      <c r="BK306" s="177">
        <f>ROUND(I306*H306,2)</f>
        <v>0</v>
      </c>
      <c r="BL306" s="17" t="s">
        <v>163</v>
      </c>
      <c r="BM306" s="176" t="s">
        <v>528</v>
      </c>
    </row>
    <row r="307" spans="1:65" s="2" customFormat="1" ht="19.5">
      <c r="A307" s="34"/>
      <c r="B307" s="35"/>
      <c r="C307" s="36"/>
      <c r="D307" s="178" t="s">
        <v>165</v>
      </c>
      <c r="E307" s="36"/>
      <c r="F307" s="179" t="s">
        <v>529</v>
      </c>
      <c r="G307" s="36"/>
      <c r="H307" s="36"/>
      <c r="I307" s="180"/>
      <c r="J307" s="36"/>
      <c r="K307" s="36"/>
      <c r="L307" s="39"/>
      <c r="M307" s="181"/>
      <c r="N307" s="182"/>
      <c r="O307" s="64"/>
      <c r="P307" s="64"/>
      <c r="Q307" s="64"/>
      <c r="R307" s="64"/>
      <c r="S307" s="64"/>
      <c r="T307" s="65"/>
      <c r="U307" s="34"/>
      <c r="V307" s="34"/>
      <c r="W307" s="34"/>
      <c r="X307" s="34"/>
      <c r="Y307" s="34"/>
      <c r="Z307" s="34"/>
      <c r="AA307" s="34"/>
      <c r="AB307" s="34"/>
      <c r="AC307" s="34"/>
      <c r="AD307" s="34"/>
      <c r="AE307" s="34"/>
      <c r="AT307" s="17" t="s">
        <v>165</v>
      </c>
      <c r="AU307" s="17" t="s">
        <v>85</v>
      </c>
    </row>
    <row r="308" spans="1:65" s="2" customFormat="1" ht="19.5">
      <c r="A308" s="34"/>
      <c r="B308" s="35"/>
      <c r="C308" s="36"/>
      <c r="D308" s="178" t="s">
        <v>219</v>
      </c>
      <c r="E308" s="36"/>
      <c r="F308" s="194" t="s">
        <v>523</v>
      </c>
      <c r="G308" s="36"/>
      <c r="H308" s="36"/>
      <c r="I308" s="180"/>
      <c r="J308" s="36"/>
      <c r="K308" s="36"/>
      <c r="L308" s="39"/>
      <c r="M308" s="181"/>
      <c r="N308" s="182"/>
      <c r="O308" s="64"/>
      <c r="P308" s="64"/>
      <c r="Q308" s="64"/>
      <c r="R308" s="64"/>
      <c r="S308" s="64"/>
      <c r="T308" s="65"/>
      <c r="U308" s="34"/>
      <c r="V308" s="34"/>
      <c r="W308" s="34"/>
      <c r="X308" s="34"/>
      <c r="Y308" s="34"/>
      <c r="Z308" s="34"/>
      <c r="AA308" s="34"/>
      <c r="AB308" s="34"/>
      <c r="AC308" s="34"/>
      <c r="AD308" s="34"/>
      <c r="AE308" s="34"/>
      <c r="AT308" s="17" t="s">
        <v>219</v>
      </c>
      <c r="AU308" s="17" t="s">
        <v>85</v>
      </c>
    </row>
    <row r="309" spans="1:65" s="12" customFormat="1" ht="11.25">
      <c r="B309" s="183"/>
      <c r="C309" s="184"/>
      <c r="D309" s="178" t="s">
        <v>166</v>
      </c>
      <c r="E309" s="185" t="s">
        <v>35</v>
      </c>
      <c r="F309" s="186" t="s">
        <v>517</v>
      </c>
      <c r="G309" s="184"/>
      <c r="H309" s="187">
        <v>2</v>
      </c>
      <c r="I309" s="188"/>
      <c r="J309" s="184"/>
      <c r="K309" s="184"/>
      <c r="L309" s="189"/>
      <c r="M309" s="190"/>
      <c r="N309" s="191"/>
      <c r="O309" s="191"/>
      <c r="P309" s="191"/>
      <c r="Q309" s="191"/>
      <c r="R309" s="191"/>
      <c r="S309" s="191"/>
      <c r="T309" s="192"/>
      <c r="AT309" s="193" t="s">
        <v>166</v>
      </c>
      <c r="AU309" s="193" t="s">
        <v>85</v>
      </c>
      <c r="AV309" s="12" t="s">
        <v>85</v>
      </c>
      <c r="AW309" s="12" t="s">
        <v>37</v>
      </c>
      <c r="AX309" s="12" t="s">
        <v>83</v>
      </c>
      <c r="AY309" s="193" t="s">
        <v>162</v>
      </c>
    </row>
    <row r="310" spans="1:65" s="2" customFormat="1" ht="16.5" customHeight="1">
      <c r="A310" s="34"/>
      <c r="B310" s="35"/>
      <c r="C310" s="211" t="s">
        <v>530</v>
      </c>
      <c r="D310" s="211" t="s">
        <v>278</v>
      </c>
      <c r="E310" s="212" t="s">
        <v>531</v>
      </c>
      <c r="F310" s="213" t="s">
        <v>532</v>
      </c>
      <c r="G310" s="214" t="s">
        <v>230</v>
      </c>
      <c r="H310" s="215">
        <v>13.2</v>
      </c>
      <c r="I310" s="216"/>
      <c r="J310" s="217">
        <f>ROUND(I310*H310,2)</f>
        <v>0</v>
      </c>
      <c r="K310" s="218"/>
      <c r="L310" s="39"/>
      <c r="M310" s="219" t="s">
        <v>35</v>
      </c>
      <c r="N310" s="220" t="s">
        <v>47</v>
      </c>
      <c r="O310" s="64"/>
      <c r="P310" s="174">
        <f>O310*H310</f>
        <v>0</v>
      </c>
      <c r="Q310" s="174">
        <v>0</v>
      </c>
      <c r="R310" s="174">
        <f>Q310*H310</f>
        <v>0</v>
      </c>
      <c r="S310" s="174">
        <v>0</v>
      </c>
      <c r="T310" s="175">
        <f>S310*H310</f>
        <v>0</v>
      </c>
      <c r="U310" s="34"/>
      <c r="V310" s="34"/>
      <c r="W310" s="34"/>
      <c r="X310" s="34"/>
      <c r="Y310" s="34"/>
      <c r="Z310" s="34"/>
      <c r="AA310" s="34"/>
      <c r="AB310" s="34"/>
      <c r="AC310" s="34"/>
      <c r="AD310" s="34"/>
      <c r="AE310" s="34"/>
      <c r="AR310" s="176" t="s">
        <v>163</v>
      </c>
      <c r="AT310" s="176" t="s">
        <v>278</v>
      </c>
      <c r="AU310" s="176" t="s">
        <v>85</v>
      </c>
      <c r="AY310" s="17" t="s">
        <v>162</v>
      </c>
      <c r="BE310" s="177">
        <f>IF(N310="základní",J310,0)</f>
        <v>0</v>
      </c>
      <c r="BF310" s="177">
        <f>IF(N310="snížená",J310,0)</f>
        <v>0</v>
      </c>
      <c r="BG310" s="177">
        <f>IF(N310="zákl. přenesená",J310,0)</f>
        <v>0</v>
      </c>
      <c r="BH310" s="177">
        <f>IF(N310="sníž. přenesená",J310,0)</f>
        <v>0</v>
      </c>
      <c r="BI310" s="177">
        <f>IF(N310="nulová",J310,0)</f>
        <v>0</v>
      </c>
      <c r="BJ310" s="17" t="s">
        <v>83</v>
      </c>
      <c r="BK310" s="177">
        <f>ROUND(I310*H310,2)</f>
        <v>0</v>
      </c>
      <c r="BL310" s="17" t="s">
        <v>163</v>
      </c>
      <c r="BM310" s="176" t="s">
        <v>533</v>
      </c>
    </row>
    <row r="311" spans="1:65" s="2" customFormat="1" ht="19.5">
      <c r="A311" s="34"/>
      <c r="B311" s="35"/>
      <c r="C311" s="36"/>
      <c r="D311" s="178" t="s">
        <v>165</v>
      </c>
      <c r="E311" s="36"/>
      <c r="F311" s="179" t="s">
        <v>534</v>
      </c>
      <c r="G311" s="36"/>
      <c r="H311" s="36"/>
      <c r="I311" s="180"/>
      <c r="J311" s="36"/>
      <c r="K311" s="36"/>
      <c r="L311" s="39"/>
      <c r="M311" s="181"/>
      <c r="N311" s="182"/>
      <c r="O311" s="64"/>
      <c r="P311" s="64"/>
      <c r="Q311" s="64"/>
      <c r="R311" s="64"/>
      <c r="S311" s="64"/>
      <c r="T311" s="65"/>
      <c r="U311" s="34"/>
      <c r="V311" s="34"/>
      <c r="W311" s="34"/>
      <c r="X311" s="34"/>
      <c r="Y311" s="34"/>
      <c r="Z311" s="34"/>
      <c r="AA311" s="34"/>
      <c r="AB311" s="34"/>
      <c r="AC311" s="34"/>
      <c r="AD311" s="34"/>
      <c r="AE311" s="34"/>
      <c r="AT311" s="17" t="s">
        <v>165</v>
      </c>
      <c r="AU311" s="17" t="s">
        <v>85</v>
      </c>
    </row>
    <row r="312" spans="1:65" s="2" customFormat="1" ht="19.5">
      <c r="A312" s="34"/>
      <c r="B312" s="35"/>
      <c r="C312" s="36"/>
      <c r="D312" s="178" t="s">
        <v>219</v>
      </c>
      <c r="E312" s="36"/>
      <c r="F312" s="194" t="s">
        <v>535</v>
      </c>
      <c r="G312" s="36"/>
      <c r="H312" s="36"/>
      <c r="I312" s="180"/>
      <c r="J312" s="36"/>
      <c r="K312" s="36"/>
      <c r="L312" s="39"/>
      <c r="M312" s="181"/>
      <c r="N312" s="182"/>
      <c r="O312" s="64"/>
      <c r="P312" s="64"/>
      <c r="Q312" s="64"/>
      <c r="R312" s="64"/>
      <c r="S312" s="64"/>
      <c r="T312" s="65"/>
      <c r="U312" s="34"/>
      <c r="V312" s="34"/>
      <c r="W312" s="34"/>
      <c r="X312" s="34"/>
      <c r="Y312" s="34"/>
      <c r="Z312" s="34"/>
      <c r="AA312" s="34"/>
      <c r="AB312" s="34"/>
      <c r="AC312" s="34"/>
      <c r="AD312" s="34"/>
      <c r="AE312" s="34"/>
      <c r="AT312" s="17" t="s">
        <v>219</v>
      </c>
      <c r="AU312" s="17" t="s">
        <v>85</v>
      </c>
    </row>
    <row r="313" spans="1:65" s="12" customFormat="1" ht="11.25">
      <c r="B313" s="183"/>
      <c r="C313" s="184"/>
      <c r="D313" s="178" t="s">
        <v>166</v>
      </c>
      <c r="E313" s="185" t="s">
        <v>35</v>
      </c>
      <c r="F313" s="186" t="s">
        <v>536</v>
      </c>
      <c r="G313" s="184"/>
      <c r="H313" s="187">
        <v>13.2</v>
      </c>
      <c r="I313" s="188"/>
      <c r="J313" s="184"/>
      <c r="K313" s="184"/>
      <c r="L313" s="189"/>
      <c r="M313" s="190"/>
      <c r="N313" s="191"/>
      <c r="O313" s="191"/>
      <c r="P313" s="191"/>
      <c r="Q313" s="191"/>
      <c r="R313" s="191"/>
      <c r="S313" s="191"/>
      <c r="T313" s="192"/>
      <c r="AT313" s="193" t="s">
        <v>166</v>
      </c>
      <c r="AU313" s="193" t="s">
        <v>85</v>
      </c>
      <c r="AV313" s="12" t="s">
        <v>85</v>
      </c>
      <c r="AW313" s="12" t="s">
        <v>37</v>
      </c>
      <c r="AX313" s="12" t="s">
        <v>83</v>
      </c>
      <c r="AY313" s="193" t="s">
        <v>162</v>
      </c>
    </row>
    <row r="314" spans="1:65" s="2" customFormat="1" ht="16.5" customHeight="1">
      <c r="A314" s="34"/>
      <c r="B314" s="35"/>
      <c r="C314" s="211" t="s">
        <v>537</v>
      </c>
      <c r="D314" s="211" t="s">
        <v>278</v>
      </c>
      <c r="E314" s="212" t="s">
        <v>538</v>
      </c>
      <c r="F314" s="213" t="s">
        <v>539</v>
      </c>
      <c r="G314" s="214" t="s">
        <v>160</v>
      </c>
      <c r="H314" s="215">
        <v>4</v>
      </c>
      <c r="I314" s="216"/>
      <c r="J314" s="217">
        <f>ROUND(I314*H314,2)</f>
        <v>0</v>
      </c>
      <c r="K314" s="218"/>
      <c r="L314" s="39"/>
      <c r="M314" s="219" t="s">
        <v>35</v>
      </c>
      <c r="N314" s="220" t="s">
        <v>47</v>
      </c>
      <c r="O314" s="64"/>
      <c r="P314" s="174">
        <f>O314*H314</f>
        <v>0</v>
      </c>
      <c r="Q314" s="174">
        <v>0</v>
      </c>
      <c r="R314" s="174">
        <f>Q314*H314</f>
        <v>0</v>
      </c>
      <c r="S314" s="174">
        <v>0</v>
      </c>
      <c r="T314" s="175">
        <f>S314*H314</f>
        <v>0</v>
      </c>
      <c r="U314" s="34"/>
      <c r="V314" s="34"/>
      <c r="W314" s="34"/>
      <c r="X314" s="34"/>
      <c r="Y314" s="34"/>
      <c r="Z314" s="34"/>
      <c r="AA314" s="34"/>
      <c r="AB314" s="34"/>
      <c r="AC314" s="34"/>
      <c r="AD314" s="34"/>
      <c r="AE314" s="34"/>
      <c r="AR314" s="176" t="s">
        <v>163</v>
      </c>
      <c r="AT314" s="176" t="s">
        <v>278</v>
      </c>
      <c r="AU314" s="176" t="s">
        <v>85</v>
      </c>
      <c r="AY314" s="17" t="s">
        <v>162</v>
      </c>
      <c r="BE314" s="177">
        <f>IF(N314="základní",J314,0)</f>
        <v>0</v>
      </c>
      <c r="BF314" s="177">
        <f>IF(N314="snížená",J314,0)</f>
        <v>0</v>
      </c>
      <c r="BG314" s="177">
        <f>IF(N314="zákl. přenesená",J314,0)</f>
        <v>0</v>
      </c>
      <c r="BH314" s="177">
        <f>IF(N314="sníž. přenesená",J314,0)</f>
        <v>0</v>
      </c>
      <c r="BI314" s="177">
        <f>IF(N314="nulová",J314,0)</f>
        <v>0</v>
      </c>
      <c r="BJ314" s="17" t="s">
        <v>83</v>
      </c>
      <c r="BK314" s="177">
        <f>ROUND(I314*H314,2)</f>
        <v>0</v>
      </c>
      <c r="BL314" s="17" t="s">
        <v>163</v>
      </c>
      <c r="BM314" s="176" t="s">
        <v>540</v>
      </c>
    </row>
    <row r="315" spans="1:65" s="2" customFormat="1" ht="19.5">
      <c r="A315" s="34"/>
      <c r="B315" s="35"/>
      <c r="C315" s="36"/>
      <c r="D315" s="178" t="s">
        <v>165</v>
      </c>
      <c r="E315" s="36"/>
      <c r="F315" s="179" t="s">
        <v>541</v>
      </c>
      <c r="G315" s="36"/>
      <c r="H315" s="36"/>
      <c r="I315" s="180"/>
      <c r="J315" s="36"/>
      <c r="K315" s="36"/>
      <c r="L315" s="39"/>
      <c r="M315" s="181"/>
      <c r="N315" s="182"/>
      <c r="O315" s="64"/>
      <c r="P315" s="64"/>
      <c r="Q315" s="64"/>
      <c r="R315" s="64"/>
      <c r="S315" s="64"/>
      <c r="T315" s="65"/>
      <c r="U315" s="34"/>
      <c r="V315" s="34"/>
      <c r="W315" s="34"/>
      <c r="X315" s="34"/>
      <c r="Y315" s="34"/>
      <c r="Z315" s="34"/>
      <c r="AA315" s="34"/>
      <c r="AB315" s="34"/>
      <c r="AC315" s="34"/>
      <c r="AD315" s="34"/>
      <c r="AE315" s="34"/>
      <c r="AT315" s="17" t="s">
        <v>165</v>
      </c>
      <c r="AU315" s="17" t="s">
        <v>85</v>
      </c>
    </row>
    <row r="316" spans="1:65" s="2" customFormat="1" ht="19.5">
      <c r="A316" s="34"/>
      <c r="B316" s="35"/>
      <c r="C316" s="36"/>
      <c r="D316" s="178" t="s">
        <v>219</v>
      </c>
      <c r="E316" s="36"/>
      <c r="F316" s="194" t="s">
        <v>535</v>
      </c>
      <c r="G316" s="36"/>
      <c r="H316" s="36"/>
      <c r="I316" s="180"/>
      <c r="J316" s="36"/>
      <c r="K316" s="36"/>
      <c r="L316" s="39"/>
      <c r="M316" s="181"/>
      <c r="N316" s="182"/>
      <c r="O316" s="64"/>
      <c r="P316" s="64"/>
      <c r="Q316" s="64"/>
      <c r="R316" s="64"/>
      <c r="S316" s="64"/>
      <c r="T316" s="65"/>
      <c r="U316" s="34"/>
      <c r="V316" s="34"/>
      <c r="W316" s="34"/>
      <c r="X316" s="34"/>
      <c r="Y316" s="34"/>
      <c r="Z316" s="34"/>
      <c r="AA316" s="34"/>
      <c r="AB316" s="34"/>
      <c r="AC316" s="34"/>
      <c r="AD316" s="34"/>
      <c r="AE316" s="34"/>
      <c r="AT316" s="17" t="s">
        <v>219</v>
      </c>
      <c r="AU316" s="17" t="s">
        <v>85</v>
      </c>
    </row>
    <row r="317" spans="1:65" s="12" customFormat="1" ht="11.25">
      <c r="B317" s="183"/>
      <c r="C317" s="184"/>
      <c r="D317" s="178" t="s">
        <v>166</v>
      </c>
      <c r="E317" s="185" t="s">
        <v>35</v>
      </c>
      <c r="F317" s="186" t="s">
        <v>542</v>
      </c>
      <c r="G317" s="184"/>
      <c r="H317" s="187">
        <v>4</v>
      </c>
      <c r="I317" s="188"/>
      <c r="J317" s="184"/>
      <c r="K317" s="184"/>
      <c r="L317" s="189"/>
      <c r="M317" s="190"/>
      <c r="N317" s="191"/>
      <c r="O317" s="191"/>
      <c r="P317" s="191"/>
      <c r="Q317" s="191"/>
      <c r="R317" s="191"/>
      <c r="S317" s="191"/>
      <c r="T317" s="192"/>
      <c r="AT317" s="193" t="s">
        <v>166</v>
      </c>
      <c r="AU317" s="193" t="s">
        <v>85</v>
      </c>
      <c r="AV317" s="12" t="s">
        <v>85</v>
      </c>
      <c r="AW317" s="12" t="s">
        <v>37</v>
      </c>
      <c r="AX317" s="12" t="s">
        <v>83</v>
      </c>
      <c r="AY317" s="193" t="s">
        <v>162</v>
      </c>
    </row>
    <row r="318" spans="1:65" s="2" customFormat="1" ht="16.5" customHeight="1">
      <c r="A318" s="34"/>
      <c r="B318" s="35"/>
      <c r="C318" s="211" t="s">
        <v>543</v>
      </c>
      <c r="D318" s="211" t="s">
        <v>278</v>
      </c>
      <c r="E318" s="212" t="s">
        <v>544</v>
      </c>
      <c r="F318" s="213" t="s">
        <v>545</v>
      </c>
      <c r="G318" s="214" t="s">
        <v>230</v>
      </c>
      <c r="H318" s="215">
        <v>18</v>
      </c>
      <c r="I318" s="216"/>
      <c r="J318" s="217">
        <f>ROUND(I318*H318,2)</f>
        <v>0</v>
      </c>
      <c r="K318" s="218"/>
      <c r="L318" s="39"/>
      <c r="M318" s="219" t="s">
        <v>35</v>
      </c>
      <c r="N318" s="220" t="s">
        <v>47</v>
      </c>
      <c r="O318" s="64"/>
      <c r="P318" s="174">
        <f>O318*H318</f>
        <v>0</v>
      </c>
      <c r="Q318" s="174">
        <v>0</v>
      </c>
      <c r="R318" s="174">
        <f>Q318*H318</f>
        <v>0</v>
      </c>
      <c r="S318" s="174">
        <v>0</v>
      </c>
      <c r="T318" s="175">
        <f>S318*H318</f>
        <v>0</v>
      </c>
      <c r="U318" s="34"/>
      <c r="V318" s="34"/>
      <c r="W318" s="34"/>
      <c r="X318" s="34"/>
      <c r="Y318" s="34"/>
      <c r="Z318" s="34"/>
      <c r="AA318" s="34"/>
      <c r="AB318" s="34"/>
      <c r="AC318" s="34"/>
      <c r="AD318" s="34"/>
      <c r="AE318" s="34"/>
      <c r="AR318" s="176" t="s">
        <v>163</v>
      </c>
      <c r="AT318" s="176" t="s">
        <v>278</v>
      </c>
      <c r="AU318" s="176" t="s">
        <v>85</v>
      </c>
      <c r="AY318" s="17" t="s">
        <v>162</v>
      </c>
      <c r="BE318" s="177">
        <f>IF(N318="základní",J318,0)</f>
        <v>0</v>
      </c>
      <c r="BF318" s="177">
        <f>IF(N318="snížená",J318,0)</f>
        <v>0</v>
      </c>
      <c r="BG318" s="177">
        <f>IF(N318="zákl. přenesená",J318,0)</f>
        <v>0</v>
      </c>
      <c r="BH318" s="177">
        <f>IF(N318="sníž. přenesená",J318,0)</f>
        <v>0</v>
      </c>
      <c r="BI318" s="177">
        <f>IF(N318="nulová",J318,0)</f>
        <v>0</v>
      </c>
      <c r="BJ318" s="17" t="s">
        <v>83</v>
      </c>
      <c r="BK318" s="177">
        <f>ROUND(I318*H318,2)</f>
        <v>0</v>
      </c>
      <c r="BL318" s="17" t="s">
        <v>163</v>
      </c>
      <c r="BM318" s="176" t="s">
        <v>546</v>
      </c>
    </row>
    <row r="319" spans="1:65" s="2" customFormat="1" ht="19.5">
      <c r="A319" s="34"/>
      <c r="B319" s="35"/>
      <c r="C319" s="36"/>
      <c r="D319" s="178" t="s">
        <v>165</v>
      </c>
      <c r="E319" s="36"/>
      <c r="F319" s="179" t="s">
        <v>547</v>
      </c>
      <c r="G319" s="36"/>
      <c r="H319" s="36"/>
      <c r="I319" s="180"/>
      <c r="J319" s="36"/>
      <c r="K319" s="36"/>
      <c r="L319" s="39"/>
      <c r="M319" s="181"/>
      <c r="N319" s="182"/>
      <c r="O319" s="64"/>
      <c r="P319" s="64"/>
      <c r="Q319" s="64"/>
      <c r="R319" s="64"/>
      <c r="S319" s="64"/>
      <c r="T319" s="65"/>
      <c r="U319" s="34"/>
      <c r="V319" s="34"/>
      <c r="W319" s="34"/>
      <c r="X319" s="34"/>
      <c r="Y319" s="34"/>
      <c r="Z319" s="34"/>
      <c r="AA319" s="34"/>
      <c r="AB319" s="34"/>
      <c r="AC319" s="34"/>
      <c r="AD319" s="34"/>
      <c r="AE319" s="34"/>
      <c r="AT319" s="17" t="s">
        <v>165</v>
      </c>
      <c r="AU319" s="17" t="s">
        <v>85</v>
      </c>
    </row>
    <row r="320" spans="1:65" s="2" customFormat="1" ht="19.5">
      <c r="A320" s="34"/>
      <c r="B320" s="35"/>
      <c r="C320" s="36"/>
      <c r="D320" s="178" t="s">
        <v>219</v>
      </c>
      <c r="E320" s="36"/>
      <c r="F320" s="194" t="s">
        <v>548</v>
      </c>
      <c r="G320" s="36"/>
      <c r="H320" s="36"/>
      <c r="I320" s="180"/>
      <c r="J320" s="36"/>
      <c r="K320" s="36"/>
      <c r="L320" s="39"/>
      <c r="M320" s="181"/>
      <c r="N320" s="182"/>
      <c r="O320" s="64"/>
      <c r="P320" s="64"/>
      <c r="Q320" s="64"/>
      <c r="R320" s="64"/>
      <c r="S320" s="64"/>
      <c r="T320" s="65"/>
      <c r="U320" s="34"/>
      <c r="V320" s="34"/>
      <c r="W320" s="34"/>
      <c r="X320" s="34"/>
      <c r="Y320" s="34"/>
      <c r="Z320" s="34"/>
      <c r="AA320" s="34"/>
      <c r="AB320" s="34"/>
      <c r="AC320" s="34"/>
      <c r="AD320" s="34"/>
      <c r="AE320" s="34"/>
      <c r="AT320" s="17" t="s">
        <v>219</v>
      </c>
      <c r="AU320" s="17" t="s">
        <v>85</v>
      </c>
    </row>
    <row r="321" spans="1:65" s="12" customFormat="1" ht="11.25">
      <c r="B321" s="183"/>
      <c r="C321" s="184"/>
      <c r="D321" s="178" t="s">
        <v>166</v>
      </c>
      <c r="E321" s="185" t="s">
        <v>35</v>
      </c>
      <c r="F321" s="186" t="s">
        <v>549</v>
      </c>
      <c r="G321" s="184"/>
      <c r="H321" s="187">
        <v>18</v>
      </c>
      <c r="I321" s="188"/>
      <c r="J321" s="184"/>
      <c r="K321" s="184"/>
      <c r="L321" s="189"/>
      <c r="M321" s="190"/>
      <c r="N321" s="191"/>
      <c r="O321" s="191"/>
      <c r="P321" s="191"/>
      <c r="Q321" s="191"/>
      <c r="R321" s="191"/>
      <c r="S321" s="191"/>
      <c r="T321" s="192"/>
      <c r="AT321" s="193" t="s">
        <v>166</v>
      </c>
      <c r="AU321" s="193" t="s">
        <v>85</v>
      </c>
      <c r="AV321" s="12" t="s">
        <v>85</v>
      </c>
      <c r="AW321" s="12" t="s">
        <v>37</v>
      </c>
      <c r="AX321" s="12" t="s">
        <v>83</v>
      </c>
      <c r="AY321" s="193" t="s">
        <v>162</v>
      </c>
    </row>
    <row r="322" spans="1:65" s="13" customFormat="1" ht="25.9" customHeight="1">
      <c r="B322" s="195"/>
      <c r="C322" s="196"/>
      <c r="D322" s="197" t="s">
        <v>75</v>
      </c>
      <c r="E322" s="198" t="s">
        <v>550</v>
      </c>
      <c r="F322" s="198" t="s">
        <v>551</v>
      </c>
      <c r="G322" s="196"/>
      <c r="H322" s="196"/>
      <c r="I322" s="199"/>
      <c r="J322" s="200">
        <f>BK322</f>
        <v>0</v>
      </c>
      <c r="K322" s="196"/>
      <c r="L322" s="201"/>
      <c r="M322" s="202"/>
      <c r="N322" s="203"/>
      <c r="O322" s="203"/>
      <c r="P322" s="204">
        <f>SUM(P323:P427)</f>
        <v>0</v>
      </c>
      <c r="Q322" s="203"/>
      <c r="R322" s="204">
        <f>SUM(R323:R427)</f>
        <v>0</v>
      </c>
      <c r="S322" s="203"/>
      <c r="T322" s="205">
        <f>SUM(T323:T427)</f>
        <v>0</v>
      </c>
      <c r="AR322" s="206" t="s">
        <v>163</v>
      </c>
      <c r="AT322" s="207" t="s">
        <v>75</v>
      </c>
      <c r="AU322" s="207" t="s">
        <v>76</v>
      </c>
      <c r="AY322" s="206" t="s">
        <v>162</v>
      </c>
      <c r="BK322" s="208">
        <f>SUM(BK323:BK427)</f>
        <v>0</v>
      </c>
    </row>
    <row r="323" spans="1:65" s="2" customFormat="1" ht="16.5" customHeight="1">
      <c r="A323" s="34"/>
      <c r="B323" s="35"/>
      <c r="C323" s="211" t="s">
        <v>552</v>
      </c>
      <c r="D323" s="211" t="s">
        <v>278</v>
      </c>
      <c r="E323" s="212" t="s">
        <v>553</v>
      </c>
      <c r="F323" s="213" t="s">
        <v>554</v>
      </c>
      <c r="G323" s="214" t="s">
        <v>160</v>
      </c>
      <c r="H323" s="215">
        <v>10</v>
      </c>
      <c r="I323" s="216"/>
      <c r="J323" s="217">
        <f>ROUND(I323*H323,2)</f>
        <v>0</v>
      </c>
      <c r="K323" s="218"/>
      <c r="L323" s="39"/>
      <c r="M323" s="219" t="s">
        <v>35</v>
      </c>
      <c r="N323" s="220" t="s">
        <v>47</v>
      </c>
      <c r="O323" s="64"/>
      <c r="P323" s="174">
        <f>O323*H323</f>
        <v>0</v>
      </c>
      <c r="Q323" s="174">
        <v>0</v>
      </c>
      <c r="R323" s="174">
        <f>Q323*H323</f>
        <v>0</v>
      </c>
      <c r="S323" s="174">
        <v>0</v>
      </c>
      <c r="T323" s="175">
        <f>S323*H323</f>
        <v>0</v>
      </c>
      <c r="U323" s="34"/>
      <c r="V323" s="34"/>
      <c r="W323" s="34"/>
      <c r="X323" s="34"/>
      <c r="Y323" s="34"/>
      <c r="Z323" s="34"/>
      <c r="AA323" s="34"/>
      <c r="AB323" s="34"/>
      <c r="AC323" s="34"/>
      <c r="AD323" s="34"/>
      <c r="AE323" s="34"/>
      <c r="AR323" s="176" t="s">
        <v>555</v>
      </c>
      <c r="AT323" s="176" t="s">
        <v>278</v>
      </c>
      <c r="AU323" s="176" t="s">
        <v>83</v>
      </c>
      <c r="AY323" s="17" t="s">
        <v>162</v>
      </c>
      <c r="BE323" s="177">
        <f>IF(N323="základní",J323,0)</f>
        <v>0</v>
      </c>
      <c r="BF323" s="177">
        <f>IF(N323="snížená",J323,0)</f>
        <v>0</v>
      </c>
      <c r="BG323" s="177">
        <f>IF(N323="zákl. přenesená",J323,0)</f>
        <v>0</v>
      </c>
      <c r="BH323" s="177">
        <f>IF(N323="sníž. přenesená",J323,0)</f>
        <v>0</v>
      </c>
      <c r="BI323" s="177">
        <f>IF(N323="nulová",J323,0)</f>
        <v>0</v>
      </c>
      <c r="BJ323" s="17" t="s">
        <v>83</v>
      </c>
      <c r="BK323" s="177">
        <f>ROUND(I323*H323,2)</f>
        <v>0</v>
      </c>
      <c r="BL323" s="17" t="s">
        <v>555</v>
      </c>
      <c r="BM323" s="176" t="s">
        <v>556</v>
      </c>
    </row>
    <row r="324" spans="1:65" s="2" customFormat="1" ht="11.25">
      <c r="A324" s="34"/>
      <c r="B324" s="35"/>
      <c r="C324" s="36"/>
      <c r="D324" s="178" t="s">
        <v>165</v>
      </c>
      <c r="E324" s="36"/>
      <c r="F324" s="179" t="s">
        <v>554</v>
      </c>
      <c r="G324" s="36"/>
      <c r="H324" s="36"/>
      <c r="I324" s="180"/>
      <c r="J324" s="36"/>
      <c r="K324" s="36"/>
      <c r="L324" s="39"/>
      <c r="M324" s="181"/>
      <c r="N324" s="182"/>
      <c r="O324" s="64"/>
      <c r="P324" s="64"/>
      <c r="Q324" s="64"/>
      <c r="R324" s="64"/>
      <c r="S324" s="64"/>
      <c r="T324" s="65"/>
      <c r="U324" s="34"/>
      <c r="V324" s="34"/>
      <c r="W324" s="34"/>
      <c r="X324" s="34"/>
      <c r="Y324" s="34"/>
      <c r="Z324" s="34"/>
      <c r="AA324" s="34"/>
      <c r="AB324" s="34"/>
      <c r="AC324" s="34"/>
      <c r="AD324" s="34"/>
      <c r="AE324" s="34"/>
      <c r="AT324" s="17" t="s">
        <v>165</v>
      </c>
      <c r="AU324" s="17" t="s">
        <v>83</v>
      </c>
    </row>
    <row r="325" spans="1:65" s="12" customFormat="1" ht="11.25">
      <c r="B325" s="183"/>
      <c r="C325" s="184"/>
      <c r="D325" s="178" t="s">
        <v>166</v>
      </c>
      <c r="E325" s="185" t="s">
        <v>35</v>
      </c>
      <c r="F325" s="186" t="s">
        <v>185</v>
      </c>
      <c r="G325" s="184"/>
      <c r="H325" s="187">
        <v>10</v>
      </c>
      <c r="I325" s="188"/>
      <c r="J325" s="184"/>
      <c r="K325" s="184"/>
      <c r="L325" s="189"/>
      <c r="M325" s="190"/>
      <c r="N325" s="191"/>
      <c r="O325" s="191"/>
      <c r="P325" s="191"/>
      <c r="Q325" s="191"/>
      <c r="R325" s="191"/>
      <c r="S325" s="191"/>
      <c r="T325" s="192"/>
      <c r="AT325" s="193" t="s">
        <v>166</v>
      </c>
      <c r="AU325" s="193" t="s">
        <v>83</v>
      </c>
      <c r="AV325" s="12" t="s">
        <v>85</v>
      </c>
      <c r="AW325" s="12" t="s">
        <v>37</v>
      </c>
      <c r="AX325" s="12" t="s">
        <v>83</v>
      </c>
      <c r="AY325" s="193" t="s">
        <v>162</v>
      </c>
    </row>
    <row r="326" spans="1:65" s="2" customFormat="1" ht="16.5" customHeight="1">
      <c r="A326" s="34"/>
      <c r="B326" s="35"/>
      <c r="C326" s="211" t="s">
        <v>557</v>
      </c>
      <c r="D326" s="211" t="s">
        <v>278</v>
      </c>
      <c r="E326" s="212" t="s">
        <v>558</v>
      </c>
      <c r="F326" s="213" t="s">
        <v>559</v>
      </c>
      <c r="G326" s="214" t="s">
        <v>160</v>
      </c>
      <c r="H326" s="215">
        <v>10</v>
      </c>
      <c r="I326" s="216"/>
      <c r="J326" s="217">
        <f>ROUND(I326*H326,2)</f>
        <v>0</v>
      </c>
      <c r="K326" s="218"/>
      <c r="L326" s="39"/>
      <c r="M326" s="219" t="s">
        <v>35</v>
      </c>
      <c r="N326" s="220" t="s">
        <v>47</v>
      </c>
      <c r="O326" s="64"/>
      <c r="P326" s="174">
        <f>O326*H326</f>
        <v>0</v>
      </c>
      <c r="Q326" s="174">
        <v>0</v>
      </c>
      <c r="R326" s="174">
        <f>Q326*H326</f>
        <v>0</v>
      </c>
      <c r="S326" s="174">
        <v>0</v>
      </c>
      <c r="T326" s="175">
        <f>S326*H326</f>
        <v>0</v>
      </c>
      <c r="U326" s="34"/>
      <c r="V326" s="34"/>
      <c r="W326" s="34"/>
      <c r="X326" s="34"/>
      <c r="Y326" s="34"/>
      <c r="Z326" s="34"/>
      <c r="AA326" s="34"/>
      <c r="AB326" s="34"/>
      <c r="AC326" s="34"/>
      <c r="AD326" s="34"/>
      <c r="AE326" s="34"/>
      <c r="AR326" s="176" t="s">
        <v>555</v>
      </c>
      <c r="AT326" s="176" t="s">
        <v>278</v>
      </c>
      <c r="AU326" s="176" t="s">
        <v>83</v>
      </c>
      <c r="AY326" s="17" t="s">
        <v>162</v>
      </c>
      <c r="BE326" s="177">
        <f>IF(N326="základní",J326,0)</f>
        <v>0</v>
      </c>
      <c r="BF326" s="177">
        <f>IF(N326="snížená",J326,0)</f>
        <v>0</v>
      </c>
      <c r="BG326" s="177">
        <f>IF(N326="zákl. přenesená",J326,0)</f>
        <v>0</v>
      </c>
      <c r="BH326" s="177">
        <f>IF(N326="sníž. přenesená",J326,0)</f>
        <v>0</v>
      </c>
      <c r="BI326" s="177">
        <f>IF(N326="nulová",J326,0)</f>
        <v>0</v>
      </c>
      <c r="BJ326" s="17" t="s">
        <v>83</v>
      </c>
      <c r="BK326" s="177">
        <f>ROUND(I326*H326,2)</f>
        <v>0</v>
      </c>
      <c r="BL326" s="17" t="s">
        <v>555</v>
      </c>
      <c r="BM326" s="176" t="s">
        <v>560</v>
      </c>
    </row>
    <row r="327" spans="1:65" s="2" customFormat="1" ht="11.25">
      <c r="A327" s="34"/>
      <c r="B327" s="35"/>
      <c r="C327" s="36"/>
      <c r="D327" s="178" t="s">
        <v>165</v>
      </c>
      <c r="E327" s="36"/>
      <c r="F327" s="179" t="s">
        <v>561</v>
      </c>
      <c r="G327" s="36"/>
      <c r="H327" s="36"/>
      <c r="I327" s="180"/>
      <c r="J327" s="36"/>
      <c r="K327" s="36"/>
      <c r="L327" s="39"/>
      <c r="M327" s="181"/>
      <c r="N327" s="182"/>
      <c r="O327" s="64"/>
      <c r="P327" s="64"/>
      <c r="Q327" s="64"/>
      <c r="R327" s="64"/>
      <c r="S327" s="64"/>
      <c r="T327" s="65"/>
      <c r="U327" s="34"/>
      <c r="V327" s="34"/>
      <c r="W327" s="34"/>
      <c r="X327" s="34"/>
      <c r="Y327" s="34"/>
      <c r="Z327" s="34"/>
      <c r="AA327" s="34"/>
      <c r="AB327" s="34"/>
      <c r="AC327" s="34"/>
      <c r="AD327" s="34"/>
      <c r="AE327" s="34"/>
      <c r="AT327" s="17" t="s">
        <v>165</v>
      </c>
      <c r="AU327" s="17" t="s">
        <v>83</v>
      </c>
    </row>
    <row r="328" spans="1:65" s="12" customFormat="1" ht="11.25">
      <c r="B328" s="183"/>
      <c r="C328" s="184"/>
      <c r="D328" s="178" t="s">
        <v>166</v>
      </c>
      <c r="E328" s="185" t="s">
        <v>35</v>
      </c>
      <c r="F328" s="186" t="s">
        <v>185</v>
      </c>
      <c r="G328" s="184"/>
      <c r="H328" s="187">
        <v>10</v>
      </c>
      <c r="I328" s="188"/>
      <c r="J328" s="184"/>
      <c r="K328" s="184"/>
      <c r="L328" s="189"/>
      <c r="M328" s="190"/>
      <c r="N328" s="191"/>
      <c r="O328" s="191"/>
      <c r="P328" s="191"/>
      <c r="Q328" s="191"/>
      <c r="R328" s="191"/>
      <c r="S328" s="191"/>
      <c r="T328" s="192"/>
      <c r="AT328" s="193" t="s">
        <v>166</v>
      </c>
      <c r="AU328" s="193" t="s">
        <v>83</v>
      </c>
      <c r="AV328" s="12" t="s">
        <v>85</v>
      </c>
      <c r="AW328" s="12" t="s">
        <v>37</v>
      </c>
      <c r="AX328" s="12" t="s">
        <v>83</v>
      </c>
      <c r="AY328" s="193" t="s">
        <v>162</v>
      </c>
    </row>
    <row r="329" spans="1:65" s="2" customFormat="1" ht="16.5" customHeight="1">
      <c r="A329" s="34"/>
      <c r="B329" s="35"/>
      <c r="C329" s="211" t="s">
        <v>562</v>
      </c>
      <c r="D329" s="211" t="s">
        <v>278</v>
      </c>
      <c r="E329" s="212" t="s">
        <v>563</v>
      </c>
      <c r="F329" s="213" t="s">
        <v>564</v>
      </c>
      <c r="G329" s="214" t="s">
        <v>160</v>
      </c>
      <c r="H329" s="215">
        <v>8</v>
      </c>
      <c r="I329" s="216"/>
      <c r="J329" s="217">
        <f>ROUND(I329*H329,2)</f>
        <v>0</v>
      </c>
      <c r="K329" s="218"/>
      <c r="L329" s="39"/>
      <c r="M329" s="219" t="s">
        <v>35</v>
      </c>
      <c r="N329" s="220" t="s">
        <v>47</v>
      </c>
      <c r="O329" s="64"/>
      <c r="P329" s="174">
        <f>O329*H329</f>
        <v>0</v>
      </c>
      <c r="Q329" s="174">
        <v>0</v>
      </c>
      <c r="R329" s="174">
        <f>Q329*H329</f>
        <v>0</v>
      </c>
      <c r="S329" s="174">
        <v>0</v>
      </c>
      <c r="T329" s="175">
        <f>S329*H329</f>
        <v>0</v>
      </c>
      <c r="U329" s="34"/>
      <c r="V329" s="34"/>
      <c r="W329" s="34"/>
      <c r="X329" s="34"/>
      <c r="Y329" s="34"/>
      <c r="Z329" s="34"/>
      <c r="AA329" s="34"/>
      <c r="AB329" s="34"/>
      <c r="AC329" s="34"/>
      <c r="AD329" s="34"/>
      <c r="AE329" s="34"/>
      <c r="AR329" s="176" t="s">
        <v>555</v>
      </c>
      <c r="AT329" s="176" t="s">
        <v>278</v>
      </c>
      <c r="AU329" s="176" t="s">
        <v>83</v>
      </c>
      <c r="AY329" s="17" t="s">
        <v>162</v>
      </c>
      <c r="BE329" s="177">
        <f>IF(N329="základní",J329,0)</f>
        <v>0</v>
      </c>
      <c r="BF329" s="177">
        <f>IF(N329="snížená",J329,0)</f>
        <v>0</v>
      </c>
      <c r="BG329" s="177">
        <f>IF(N329="zákl. přenesená",J329,0)</f>
        <v>0</v>
      </c>
      <c r="BH329" s="177">
        <f>IF(N329="sníž. přenesená",J329,0)</f>
        <v>0</v>
      </c>
      <c r="BI329" s="177">
        <f>IF(N329="nulová",J329,0)</f>
        <v>0</v>
      </c>
      <c r="BJ329" s="17" t="s">
        <v>83</v>
      </c>
      <c r="BK329" s="177">
        <f>ROUND(I329*H329,2)</f>
        <v>0</v>
      </c>
      <c r="BL329" s="17" t="s">
        <v>555</v>
      </c>
      <c r="BM329" s="176" t="s">
        <v>565</v>
      </c>
    </row>
    <row r="330" spans="1:65" s="2" customFormat="1" ht="11.25">
      <c r="A330" s="34"/>
      <c r="B330" s="35"/>
      <c r="C330" s="36"/>
      <c r="D330" s="178" t="s">
        <v>165</v>
      </c>
      <c r="E330" s="36"/>
      <c r="F330" s="179" t="s">
        <v>564</v>
      </c>
      <c r="G330" s="36"/>
      <c r="H330" s="36"/>
      <c r="I330" s="180"/>
      <c r="J330" s="36"/>
      <c r="K330" s="36"/>
      <c r="L330" s="39"/>
      <c r="M330" s="181"/>
      <c r="N330" s="182"/>
      <c r="O330" s="64"/>
      <c r="P330" s="64"/>
      <c r="Q330" s="64"/>
      <c r="R330" s="64"/>
      <c r="S330" s="64"/>
      <c r="T330" s="65"/>
      <c r="U330" s="34"/>
      <c r="V330" s="34"/>
      <c r="W330" s="34"/>
      <c r="X330" s="34"/>
      <c r="Y330" s="34"/>
      <c r="Z330" s="34"/>
      <c r="AA330" s="34"/>
      <c r="AB330" s="34"/>
      <c r="AC330" s="34"/>
      <c r="AD330" s="34"/>
      <c r="AE330" s="34"/>
      <c r="AT330" s="17" t="s">
        <v>165</v>
      </c>
      <c r="AU330" s="17" t="s">
        <v>83</v>
      </c>
    </row>
    <row r="331" spans="1:65" s="2" customFormat="1" ht="19.5">
      <c r="A331" s="34"/>
      <c r="B331" s="35"/>
      <c r="C331" s="36"/>
      <c r="D331" s="178" t="s">
        <v>219</v>
      </c>
      <c r="E331" s="36"/>
      <c r="F331" s="194" t="s">
        <v>566</v>
      </c>
      <c r="G331" s="36"/>
      <c r="H331" s="36"/>
      <c r="I331" s="180"/>
      <c r="J331" s="36"/>
      <c r="K331" s="36"/>
      <c r="L331" s="39"/>
      <c r="M331" s="181"/>
      <c r="N331" s="182"/>
      <c r="O331" s="64"/>
      <c r="P331" s="64"/>
      <c r="Q331" s="64"/>
      <c r="R331" s="64"/>
      <c r="S331" s="64"/>
      <c r="T331" s="65"/>
      <c r="U331" s="34"/>
      <c r="V331" s="34"/>
      <c r="W331" s="34"/>
      <c r="X331" s="34"/>
      <c r="Y331" s="34"/>
      <c r="Z331" s="34"/>
      <c r="AA331" s="34"/>
      <c r="AB331" s="34"/>
      <c r="AC331" s="34"/>
      <c r="AD331" s="34"/>
      <c r="AE331" s="34"/>
      <c r="AT331" s="17" t="s">
        <v>219</v>
      </c>
      <c r="AU331" s="17" t="s">
        <v>83</v>
      </c>
    </row>
    <row r="332" spans="1:65" s="12" customFormat="1" ht="11.25">
      <c r="B332" s="183"/>
      <c r="C332" s="184"/>
      <c r="D332" s="178" t="s">
        <v>166</v>
      </c>
      <c r="E332" s="185" t="s">
        <v>35</v>
      </c>
      <c r="F332" s="186" t="s">
        <v>567</v>
      </c>
      <c r="G332" s="184"/>
      <c r="H332" s="187">
        <v>8</v>
      </c>
      <c r="I332" s="188"/>
      <c r="J332" s="184"/>
      <c r="K332" s="184"/>
      <c r="L332" s="189"/>
      <c r="M332" s="190"/>
      <c r="N332" s="191"/>
      <c r="O332" s="191"/>
      <c r="P332" s="191"/>
      <c r="Q332" s="191"/>
      <c r="R332" s="191"/>
      <c r="S332" s="191"/>
      <c r="T332" s="192"/>
      <c r="AT332" s="193" t="s">
        <v>166</v>
      </c>
      <c r="AU332" s="193" t="s">
        <v>83</v>
      </c>
      <c r="AV332" s="12" t="s">
        <v>85</v>
      </c>
      <c r="AW332" s="12" t="s">
        <v>37</v>
      </c>
      <c r="AX332" s="12" t="s">
        <v>83</v>
      </c>
      <c r="AY332" s="193" t="s">
        <v>162</v>
      </c>
    </row>
    <row r="333" spans="1:65" s="2" customFormat="1" ht="16.5" customHeight="1">
      <c r="A333" s="34"/>
      <c r="B333" s="35"/>
      <c r="C333" s="211" t="s">
        <v>568</v>
      </c>
      <c r="D333" s="211" t="s">
        <v>278</v>
      </c>
      <c r="E333" s="212" t="s">
        <v>569</v>
      </c>
      <c r="F333" s="213" t="s">
        <v>570</v>
      </c>
      <c r="G333" s="214" t="s">
        <v>160</v>
      </c>
      <c r="H333" s="215">
        <v>8</v>
      </c>
      <c r="I333" s="216"/>
      <c r="J333" s="217">
        <f>ROUND(I333*H333,2)</f>
        <v>0</v>
      </c>
      <c r="K333" s="218"/>
      <c r="L333" s="39"/>
      <c r="M333" s="219" t="s">
        <v>35</v>
      </c>
      <c r="N333" s="220" t="s">
        <v>47</v>
      </c>
      <c r="O333" s="64"/>
      <c r="P333" s="174">
        <f>O333*H333</f>
        <v>0</v>
      </c>
      <c r="Q333" s="174">
        <v>0</v>
      </c>
      <c r="R333" s="174">
        <f>Q333*H333</f>
        <v>0</v>
      </c>
      <c r="S333" s="174">
        <v>0</v>
      </c>
      <c r="T333" s="175">
        <f>S333*H333</f>
        <v>0</v>
      </c>
      <c r="U333" s="34"/>
      <c r="V333" s="34"/>
      <c r="W333" s="34"/>
      <c r="X333" s="34"/>
      <c r="Y333" s="34"/>
      <c r="Z333" s="34"/>
      <c r="AA333" s="34"/>
      <c r="AB333" s="34"/>
      <c r="AC333" s="34"/>
      <c r="AD333" s="34"/>
      <c r="AE333" s="34"/>
      <c r="AR333" s="176" t="s">
        <v>555</v>
      </c>
      <c r="AT333" s="176" t="s">
        <v>278</v>
      </c>
      <c r="AU333" s="176" t="s">
        <v>83</v>
      </c>
      <c r="AY333" s="17" t="s">
        <v>162</v>
      </c>
      <c r="BE333" s="177">
        <f>IF(N333="základní",J333,0)</f>
        <v>0</v>
      </c>
      <c r="BF333" s="177">
        <f>IF(N333="snížená",J333,0)</f>
        <v>0</v>
      </c>
      <c r="BG333" s="177">
        <f>IF(N333="zákl. přenesená",J333,0)</f>
        <v>0</v>
      </c>
      <c r="BH333" s="177">
        <f>IF(N333="sníž. přenesená",J333,0)</f>
        <v>0</v>
      </c>
      <c r="BI333" s="177">
        <f>IF(N333="nulová",J333,0)</f>
        <v>0</v>
      </c>
      <c r="BJ333" s="17" t="s">
        <v>83</v>
      </c>
      <c r="BK333" s="177">
        <f>ROUND(I333*H333,2)</f>
        <v>0</v>
      </c>
      <c r="BL333" s="17" t="s">
        <v>555</v>
      </c>
      <c r="BM333" s="176" t="s">
        <v>571</v>
      </c>
    </row>
    <row r="334" spans="1:65" s="2" customFormat="1" ht="11.25">
      <c r="A334" s="34"/>
      <c r="B334" s="35"/>
      <c r="C334" s="36"/>
      <c r="D334" s="178" t="s">
        <v>165</v>
      </c>
      <c r="E334" s="36"/>
      <c r="F334" s="179" t="s">
        <v>570</v>
      </c>
      <c r="G334" s="36"/>
      <c r="H334" s="36"/>
      <c r="I334" s="180"/>
      <c r="J334" s="36"/>
      <c r="K334" s="36"/>
      <c r="L334" s="39"/>
      <c r="M334" s="181"/>
      <c r="N334" s="182"/>
      <c r="O334" s="64"/>
      <c r="P334" s="64"/>
      <c r="Q334" s="64"/>
      <c r="R334" s="64"/>
      <c r="S334" s="64"/>
      <c r="T334" s="65"/>
      <c r="U334" s="34"/>
      <c r="V334" s="34"/>
      <c r="W334" s="34"/>
      <c r="X334" s="34"/>
      <c r="Y334" s="34"/>
      <c r="Z334" s="34"/>
      <c r="AA334" s="34"/>
      <c r="AB334" s="34"/>
      <c r="AC334" s="34"/>
      <c r="AD334" s="34"/>
      <c r="AE334" s="34"/>
      <c r="AT334" s="17" t="s">
        <v>165</v>
      </c>
      <c r="AU334" s="17" t="s">
        <v>83</v>
      </c>
    </row>
    <row r="335" spans="1:65" s="2" customFormat="1" ht="19.5">
      <c r="A335" s="34"/>
      <c r="B335" s="35"/>
      <c r="C335" s="36"/>
      <c r="D335" s="178" t="s">
        <v>219</v>
      </c>
      <c r="E335" s="36"/>
      <c r="F335" s="194" t="s">
        <v>566</v>
      </c>
      <c r="G335" s="36"/>
      <c r="H335" s="36"/>
      <c r="I335" s="180"/>
      <c r="J335" s="36"/>
      <c r="K335" s="36"/>
      <c r="L335" s="39"/>
      <c r="M335" s="181"/>
      <c r="N335" s="182"/>
      <c r="O335" s="64"/>
      <c r="P335" s="64"/>
      <c r="Q335" s="64"/>
      <c r="R335" s="64"/>
      <c r="S335" s="64"/>
      <c r="T335" s="65"/>
      <c r="U335" s="34"/>
      <c r="V335" s="34"/>
      <c r="W335" s="34"/>
      <c r="X335" s="34"/>
      <c r="Y335" s="34"/>
      <c r="Z335" s="34"/>
      <c r="AA335" s="34"/>
      <c r="AB335" s="34"/>
      <c r="AC335" s="34"/>
      <c r="AD335" s="34"/>
      <c r="AE335" s="34"/>
      <c r="AT335" s="17" t="s">
        <v>219</v>
      </c>
      <c r="AU335" s="17" t="s">
        <v>83</v>
      </c>
    </row>
    <row r="336" spans="1:65" s="12" customFormat="1" ht="11.25">
      <c r="B336" s="183"/>
      <c r="C336" s="184"/>
      <c r="D336" s="178" t="s">
        <v>166</v>
      </c>
      <c r="E336" s="185" t="s">
        <v>35</v>
      </c>
      <c r="F336" s="186" t="s">
        <v>567</v>
      </c>
      <c r="G336" s="184"/>
      <c r="H336" s="187">
        <v>8</v>
      </c>
      <c r="I336" s="188"/>
      <c r="J336" s="184"/>
      <c r="K336" s="184"/>
      <c r="L336" s="189"/>
      <c r="M336" s="190"/>
      <c r="N336" s="191"/>
      <c r="O336" s="191"/>
      <c r="P336" s="191"/>
      <c r="Q336" s="191"/>
      <c r="R336" s="191"/>
      <c r="S336" s="191"/>
      <c r="T336" s="192"/>
      <c r="AT336" s="193" t="s">
        <v>166</v>
      </c>
      <c r="AU336" s="193" t="s">
        <v>83</v>
      </c>
      <c r="AV336" s="12" t="s">
        <v>85</v>
      </c>
      <c r="AW336" s="12" t="s">
        <v>37</v>
      </c>
      <c r="AX336" s="12" t="s">
        <v>83</v>
      </c>
      <c r="AY336" s="193" t="s">
        <v>162</v>
      </c>
    </row>
    <row r="337" spans="1:65" s="2" customFormat="1" ht="16.5" customHeight="1">
      <c r="A337" s="34"/>
      <c r="B337" s="35"/>
      <c r="C337" s="211" t="s">
        <v>572</v>
      </c>
      <c r="D337" s="211" t="s">
        <v>278</v>
      </c>
      <c r="E337" s="212" t="s">
        <v>573</v>
      </c>
      <c r="F337" s="213" t="s">
        <v>574</v>
      </c>
      <c r="G337" s="214" t="s">
        <v>160</v>
      </c>
      <c r="H337" s="215">
        <v>4</v>
      </c>
      <c r="I337" s="216"/>
      <c r="J337" s="217">
        <f>ROUND(I337*H337,2)</f>
        <v>0</v>
      </c>
      <c r="K337" s="218"/>
      <c r="L337" s="39"/>
      <c r="M337" s="219" t="s">
        <v>35</v>
      </c>
      <c r="N337" s="220" t="s">
        <v>47</v>
      </c>
      <c r="O337" s="64"/>
      <c r="P337" s="174">
        <f>O337*H337</f>
        <v>0</v>
      </c>
      <c r="Q337" s="174">
        <v>0</v>
      </c>
      <c r="R337" s="174">
        <f>Q337*H337</f>
        <v>0</v>
      </c>
      <c r="S337" s="174">
        <v>0</v>
      </c>
      <c r="T337" s="175">
        <f>S337*H337</f>
        <v>0</v>
      </c>
      <c r="U337" s="34"/>
      <c r="V337" s="34"/>
      <c r="W337" s="34"/>
      <c r="X337" s="34"/>
      <c r="Y337" s="34"/>
      <c r="Z337" s="34"/>
      <c r="AA337" s="34"/>
      <c r="AB337" s="34"/>
      <c r="AC337" s="34"/>
      <c r="AD337" s="34"/>
      <c r="AE337" s="34"/>
      <c r="AR337" s="176" t="s">
        <v>555</v>
      </c>
      <c r="AT337" s="176" t="s">
        <v>278</v>
      </c>
      <c r="AU337" s="176" t="s">
        <v>83</v>
      </c>
      <c r="AY337" s="17" t="s">
        <v>162</v>
      </c>
      <c r="BE337" s="177">
        <f>IF(N337="základní",J337,0)</f>
        <v>0</v>
      </c>
      <c r="BF337" s="177">
        <f>IF(N337="snížená",J337,0)</f>
        <v>0</v>
      </c>
      <c r="BG337" s="177">
        <f>IF(N337="zákl. přenesená",J337,0)</f>
        <v>0</v>
      </c>
      <c r="BH337" s="177">
        <f>IF(N337="sníž. přenesená",J337,0)</f>
        <v>0</v>
      </c>
      <c r="BI337" s="177">
        <f>IF(N337="nulová",J337,0)</f>
        <v>0</v>
      </c>
      <c r="BJ337" s="17" t="s">
        <v>83</v>
      </c>
      <c r="BK337" s="177">
        <f>ROUND(I337*H337,2)</f>
        <v>0</v>
      </c>
      <c r="BL337" s="17" t="s">
        <v>555</v>
      </c>
      <c r="BM337" s="176" t="s">
        <v>575</v>
      </c>
    </row>
    <row r="338" spans="1:65" s="2" customFormat="1" ht="29.25">
      <c r="A338" s="34"/>
      <c r="B338" s="35"/>
      <c r="C338" s="36"/>
      <c r="D338" s="178" t="s">
        <v>165</v>
      </c>
      <c r="E338" s="36"/>
      <c r="F338" s="179" t="s">
        <v>576</v>
      </c>
      <c r="G338" s="36"/>
      <c r="H338" s="36"/>
      <c r="I338" s="180"/>
      <c r="J338" s="36"/>
      <c r="K338" s="36"/>
      <c r="L338" s="39"/>
      <c r="M338" s="181"/>
      <c r="N338" s="182"/>
      <c r="O338" s="64"/>
      <c r="P338" s="64"/>
      <c r="Q338" s="64"/>
      <c r="R338" s="64"/>
      <c r="S338" s="64"/>
      <c r="T338" s="65"/>
      <c r="U338" s="34"/>
      <c r="V338" s="34"/>
      <c r="W338" s="34"/>
      <c r="X338" s="34"/>
      <c r="Y338" s="34"/>
      <c r="Z338" s="34"/>
      <c r="AA338" s="34"/>
      <c r="AB338" s="34"/>
      <c r="AC338" s="34"/>
      <c r="AD338" s="34"/>
      <c r="AE338" s="34"/>
      <c r="AT338" s="17" t="s">
        <v>165</v>
      </c>
      <c r="AU338" s="17" t="s">
        <v>83</v>
      </c>
    </row>
    <row r="339" spans="1:65" s="12" customFormat="1" ht="11.25">
      <c r="B339" s="183"/>
      <c r="C339" s="184"/>
      <c r="D339" s="178" t="s">
        <v>166</v>
      </c>
      <c r="E339" s="185" t="s">
        <v>35</v>
      </c>
      <c r="F339" s="186" t="s">
        <v>577</v>
      </c>
      <c r="G339" s="184"/>
      <c r="H339" s="187">
        <v>4</v>
      </c>
      <c r="I339" s="188"/>
      <c r="J339" s="184"/>
      <c r="K339" s="184"/>
      <c r="L339" s="189"/>
      <c r="M339" s="190"/>
      <c r="N339" s="191"/>
      <c r="O339" s="191"/>
      <c r="P339" s="191"/>
      <c r="Q339" s="191"/>
      <c r="R339" s="191"/>
      <c r="S339" s="191"/>
      <c r="T339" s="192"/>
      <c r="AT339" s="193" t="s">
        <v>166</v>
      </c>
      <c r="AU339" s="193" t="s">
        <v>83</v>
      </c>
      <c r="AV339" s="12" t="s">
        <v>85</v>
      </c>
      <c r="AW339" s="12" t="s">
        <v>37</v>
      </c>
      <c r="AX339" s="12" t="s">
        <v>83</v>
      </c>
      <c r="AY339" s="193" t="s">
        <v>162</v>
      </c>
    </row>
    <row r="340" spans="1:65" s="2" customFormat="1" ht="16.5" customHeight="1">
      <c r="A340" s="34"/>
      <c r="B340" s="35"/>
      <c r="C340" s="211" t="s">
        <v>578</v>
      </c>
      <c r="D340" s="211" t="s">
        <v>278</v>
      </c>
      <c r="E340" s="212" t="s">
        <v>579</v>
      </c>
      <c r="F340" s="213" t="s">
        <v>580</v>
      </c>
      <c r="G340" s="214" t="s">
        <v>160</v>
      </c>
      <c r="H340" s="215">
        <v>5</v>
      </c>
      <c r="I340" s="216"/>
      <c r="J340" s="217">
        <f>ROUND(I340*H340,2)</f>
        <v>0</v>
      </c>
      <c r="K340" s="218"/>
      <c r="L340" s="39"/>
      <c r="M340" s="219" t="s">
        <v>35</v>
      </c>
      <c r="N340" s="220" t="s">
        <v>47</v>
      </c>
      <c r="O340" s="64"/>
      <c r="P340" s="174">
        <f>O340*H340</f>
        <v>0</v>
      </c>
      <c r="Q340" s="174">
        <v>0</v>
      </c>
      <c r="R340" s="174">
        <f>Q340*H340</f>
        <v>0</v>
      </c>
      <c r="S340" s="174">
        <v>0</v>
      </c>
      <c r="T340" s="175">
        <f>S340*H340</f>
        <v>0</v>
      </c>
      <c r="U340" s="34"/>
      <c r="V340" s="34"/>
      <c r="W340" s="34"/>
      <c r="X340" s="34"/>
      <c r="Y340" s="34"/>
      <c r="Z340" s="34"/>
      <c r="AA340" s="34"/>
      <c r="AB340" s="34"/>
      <c r="AC340" s="34"/>
      <c r="AD340" s="34"/>
      <c r="AE340" s="34"/>
      <c r="AR340" s="176" t="s">
        <v>555</v>
      </c>
      <c r="AT340" s="176" t="s">
        <v>278</v>
      </c>
      <c r="AU340" s="176" t="s">
        <v>83</v>
      </c>
      <c r="AY340" s="17" t="s">
        <v>162</v>
      </c>
      <c r="BE340" s="177">
        <f>IF(N340="základní",J340,0)</f>
        <v>0</v>
      </c>
      <c r="BF340" s="177">
        <f>IF(N340="snížená",J340,0)</f>
        <v>0</v>
      </c>
      <c r="BG340" s="177">
        <f>IF(N340="zákl. přenesená",J340,0)</f>
        <v>0</v>
      </c>
      <c r="BH340" s="177">
        <f>IF(N340="sníž. přenesená",J340,0)</f>
        <v>0</v>
      </c>
      <c r="BI340" s="177">
        <f>IF(N340="nulová",J340,0)</f>
        <v>0</v>
      </c>
      <c r="BJ340" s="17" t="s">
        <v>83</v>
      </c>
      <c r="BK340" s="177">
        <f>ROUND(I340*H340,2)</f>
        <v>0</v>
      </c>
      <c r="BL340" s="17" t="s">
        <v>555</v>
      </c>
      <c r="BM340" s="176" t="s">
        <v>581</v>
      </c>
    </row>
    <row r="341" spans="1:65" s="2" customFormat="1" ht="29.25">
      <c r="A341" s="34"/>
      <c r="B341" s="35"/>
      <c r="C341" s="36"/>
      <c r="D341" s="178" t="s">
        <v>165</v>
      </c>
      <c r="E341" s="36"/>
      <c r="F341" s="179" t="s">
        <v>582</v>
      </c>
      <c r="G341" s="36"/>
      <c r="H341" s="36"/>
      <c r="I341" s="180"/>
      <c r="J341" s="36"/>
      <c r="K341" s="36"/>
      <c r="L341" s="39"/>
      <c r="M341" s="181"/>
      <c r="N341" s="182"/>
      <c r="O341" s="64"/>
      <c r="P341" s="64"/>
      <c r="Q341" s="64"/>
      <c r="R341" s="64"/>
      <c r="S341" s="64"/>
      <c r="T341" s="65"/>
      <c r="U341" s="34"/>
      <c r="V341" s="34"/>
      <c r="W341" s="34"/>
      <c r="X341" s="34"/>
      <c r="Y341" s="34"/>
      <c r="Z341" s="34"/>
      <c r="AA341" s="34"/>
      <c r="AB341" s="34"/>
      <c r="AC341" s="34"/>
      <c r="AD341" s="34"/>
      <c r="AE341" s="34"/>
      <c r="AT341" s="17" t="s">
        <v>165</v>
      </c>
      <c r="AU341" s="17" t="s">
        <v>83</v>
      </c>
    </row>
    <row r="342" spans="1:65" s="12" customFormat="1" ht="11.25">
      <c r="B342" s="183"/>
      <c r="C342" s="184"/>
      <c r="D342" s="178" t="s">
        <v>166</v>
      </c>
      <c r="E342" s="185" t="s">
        <v>35</v>
      </c>
      <c r="F342" s="186" t="s">
        <v>583</v>
      </c>
      <c r="G342" s="184"/>
      <c r="H342" s="187">
        <v>5</v>
      </c>
      <c r="I342" s="188"/>
      <c r="J342" s="184"/>
      <c r="K342" s="184"/>
      <c r="L342" s="189"/>
      <c r="M342" s="190"/>
      <c r="N342" s="191"/>
      <c r="O342" s="191"/>
      <c r="P342" s="191"/>
      <c r="Q342" s="191"/>
      <c r="R342" s="191"/>
      <c r="S342" s="191"/>
      <c r="T342" s="192"/>
      <c r="AT342" s="193" t="s">
        <v>166</v>
      </c>
      <c r="AU342" s="193" t="s">
        <v>83</v>
      </c>
      <c r="AV342" s="12" t="s">
        <v>85</v>
      </c>
      <c r="AW342" s="12" t="s">
        <v>37</v>
      </c>
      <c r="AX342" s="12" t="s">
        <v>83</v>
      </c>
      <c r="AY342" s="193" t="s">
        <v>162</v>
      </c>
    </row>
    <row r="343" spans="1:65" s="2" customFormat="1" ht="16.5" customHeight="1">
      <c r="A343" s="34"/>
      <c r="B343" s="35"/>
      <c r="C343" s="211" t="s">
        <v>584</v>
      </c>
      <c r="D343" s="211" t="s">
        <v>278</v>
      </c>
      <c r="E343" s="212" t="s">
        <v>585</v>
      </c>
      <c r="F343" s="213" t="s">
        <v>586</v>
      </c>
      <c r="G343" s="214" t="s">
        <v>202</v>
      </c>
      <c r="H343" s="215">
        <v>1949.95</v>
      </c>
      <c r="I343" s="216"/>
      <c r="J343" s="217">
        <f>ROUND(I343*H343,2)</f>
        <v>0</v>
      </c>
      <c r="K343" s="218"/>
      <c r="L343" s="39"/>
      <c r="M343" s="219" t="s">
        <v>35</v>
      </c>
      <c r="N343" s="220" t="s">
        <v>47</v>
      </c>
      <c r="O343" s="64"/>
      <c r="P343" s="174">
        <f>O343*H343</f>
        <v>0</v>
      </c>
      <c r="Q343" s="174">
        <v>0</v>
      </c>
      <c r="R343" s="174">
        <f>Q343*H343</f>
        <v>0</v>
      </c>
      <c r="S343" s="174">
        <v>0</v>
      </c>
      <c r="T343" s="175">
        <f>S343*H343</f>
        <v>0</v>
      </c>
      <c r="U343" s="34"/>
      <c r="V343" s="34"/>
      <c r="W343" s="34"/>
      <c r="X343" s="34"/>
      <c r="Y343" s="34"/>
      <c r="Z343" s="34"/>
      <c r="AA343" s="34"/>
      <c r="AB343" s="34"/>
      <c r="AC343" s="34"/>
      <c r="AD343" s="34"/>
      <c r="AE343" s="34"/>
      <c r="AR343" s="176" t="s">
        <v>555</v>
      </c>
      <c r="AT343" s="176" t="s">
        <v>278</v>
      </c>
      <c r="AU343" s="176" t="s">
        <v>83</v>
      </c>
      <c r="AY343" s="17" t="s">
        <v>162</v>
      </c>
      <c r="BE343" s="177">
        <f>IF(N343="základní",J343,0)</f>
        <v>0</v>
      </c>
      <c r="BF343" s="177">
        <f>IF(N343="snížená",J343,0)</f>
        <v>0</v>
      </c>
      <c r="BG343" s="177">
        <f>IF(N343="zákl. přenesená",J343,0)</f>
        <v>0</v>
      </c>
      <c r="BH343" s="177">
        <f>IF(N343="sníž. přenesená",J343,0)</f>
        <v>0</v>
      </c>
      <c r="BI343" s="177">
        <f>IF(N343="nulová",J343,0)</f>
        <v>0</v>
      </c>
      <c r="BJ343" s="17" t="s">
        <v>83</v>
      </c>
      <c r="BK343" s="177">
        <f>ROUND(I343*H343,2)</f>
        <v>0</v>
      </c>
      <c r="BL343" s="17" t="s">
        <v>555</v>
      </c>
      <c r="BM343" s="176" t="s">
        <v>587</v>
      </c>
    </row>
    <row r="344" spans="1:65" s="2" customFormat="1" ht="29.25">
      <c r="A344" s="34"/>
      <c r="B344" s="35"/>
      <c r="C344" s="36"/>
      <c r="D344" s="178" t="s">
        <v>165</v>
      </c>
      <c r="E344" s="36"/>
      <c r="F344" s="179" t="s">
        <v>588</v>
      </c>
      <c r="G344" s="36"/>
      <c r="H344" s="36"/>
      <c r="I344" s="180"/>
      <c r="J344" s="36"/>
      <c r="K344" s="36"/>
      <c r="L344" s="39"/>
      <c r="M344" s="181"/>
      <c r="N344" s="182"/>
      <c r="O344" s="64"/>
      <c r="P344" s="64"/>
      <c r="Q344" s="64"/>
      <c r="R344" s="64"/>
      <c r="S344" s="64"/>
      <c r="T344" s="65"/>
      <c r="U344" s="34"/>
      <c r="V344" s="34"/>
      <c r="W344" s="34"/>
      <c r="X344" s="34"/>
      <c r="Y344" s="34"/>
      <c r="Z344" s="34"/>
      <c r="AA344" s="34"/>
      <c r="AB344" s="34"/>
      <c r="AC344" s="34"/>
      <c r="AD344" s="34"/>
      <c r="AE344" s="34"/>
      <c r="AT344" s="17" t="s">
        <v>165</v>
      </c>
      <c r="AU344" s="17" t="s">
        <v>83</v>
      </c>
    </row>
    <row r="345" spans="1:65" s="2" customFormat="1" ht="39">
      <c r="A345" s="34"/>
      <c r="B345" s="35"/>
      <c r="C345" s="36"/>
      <c r="D345" s="178" t="s">
        <v>219</v>
      </c>
      <c r="E345" s="36"/>
      <c r="F345" s="194" t="s">
        <v>589</v>
      </c>
      <c r="G345" s="36"/>
      <c r="H345" s="36"/>
      <c r="I345" s="180"/>
      <c r="J345" s="36"/>
      <c r="K345" s="36"/>
      <c r="L345" s="39"/>
      <c r="M345" s="181"/>
      <c r="N345" s="182"/>
      <c r="O345" s="64"/>
      <c r="P345" s="64"/>
      <c r="Q345" s="64"/>
      <c r="R345" s="64"/>
      <c r="S345" s="64"/>
      <c r="T345" s="65"/>
      <c r="U345" s="34"/>
      <c r="V345" s="34"/>
      <c r="W345" s="34"/>
      <c r="X345" s="34"/>
      <c r="Y345" s="34"/>
      <c r="Z345" s="34"/>
      <c r="AA345" s="34"/>
      <c r="AB345" s="34"/>
      <c r="AC345" s="34"/>
      <c r="AD345" s="34"/>
      <c r="AE345" s="34"/>
      <c r="AT345" s="17" t="s">
        <v>219</v>
      </c>
      <c r="AU345" s="17" t="s">
        <v>83</v>
      </c>
    </row>
    <row r="346" spans="1:65" s="12" customFormat="1" ht="11.25">
      <c r="B346" s="183"/>
      <c r="C346" s="184"/>
      <c r="D346" s="178" t="s">
        <v>166</v>
      </c>
      <c r="E346" s="185" t="s">
        <v>35</v>
      </c>
      <c r="F346" s="186" t="s">
        <v>590</v>
      </c>
      <c r="G346" s="184"/>
      <c r="H346" s="187">
        <v>1949.95</v>
      </c>
      <c r="I346" s="188"/>
      <c r="J346" s="184"/>
      <c r="K346" s="184"/>
      <c r="L346" s="189"/>
      <c r="M346" s="190"/>
      <c r="N346" s="191"/>
      <c r="O346" s="191"/>
      <c r="P346" s="191"/>
      <c r="Q346" s="191"/>
      <c r="R346" s="191"/>
      <c r="S346" s="191"/>
      <c r="T346" s="192"/>
      <c r="AT346" s="193" t="s">
        <v>166</v>
      </c>
      <c r="AU346" s="193" t="s">
        <v>83</v>
      </c>
      <c r="AV346" s="12" t="s">
        <v>85</v>
      </c>
      <c r="AW346" s="12" t="s">
        <v>37</v>
      </c>
      <c r="AX346" s="12" t="s">
        <v>83</v>
      </c>
      <c r="AY346" s="193" t="s">
        <v>162</v>
      </c>
    </row>
    <row r="347" spans="1:65" s="2" customFormat="1" ht="24.2" customHeight="1">
      <c r="A347" s="34"/>
      <c r="B347" s="35"/>
      <c r="C347" s="211" t="s">
        <v>591</v>
      </c>
      <c r="D347" s="211" t="s">
        <v>278</v>
      </c>
      <c r="E347" s="212" t="s">
        <v>592</v>
      </c>
      <c r="F347" s="213" t="s">
        <v>593</v>
      </c>
      <c r="G347" s="214" t="s">
        <v>202</v>
      </c>
      <c r="H347" s="215">
        <v>1949.95</v>
      </c>
      <c r="I347" s="216"/>
      <c r="J347" s="217">
        <f>ROUND(I347*H347,2)</f>
        <v>0</v>
      </c>
      <c r="K347" s="218"/>
      <c r="L347" s="39"/>
      <c r="M347" s="219" t="s">
        <v>35</v>
      </c>
      <c r="N347" s="220" t="s">
        <v>47</v>
      </c>
      <c r="O347" s="64"/>
      <c r="P347" s="174">
        <f>O347*H347</f>
        <v>0</v>
      </c>
      <c r="Q347" s="174">
        <v>0</v>
      </c>
      <c r="R347" s="174">
        <f>Q347*H347</f>
        <v>0</v>
      </c>
      <c r="S347" s="174">
        <v>0</v>
      </c>
      <c r="T347" s="175">
        <f>S347*H347</f>
        <v>0</v>
      </c>
      <c r="U347" s="34"/>
      <c r="V347" s="34"/>
      <c r="W347" s="34"/>
      <c r="X347" s="34"/>
      <c r="Y347" s="34"/>
      <c r="Z347" s="34"/>
      <c r="AA347" s="34"/>
      <c r="AB347" s="34"/>
      <c r="AC347" s="34"/>
      <c r="AD347" s="34"/>
      <c r="AE347" s="34"/>
      <c r="AR347" s="176" t="s">
        <v>555</v>
      </c>
      <c r="AT347" s="176" t="s">
        <v>278</v>
      </c>
      <c r="AU347" s="176" t="s">
        <v>83</v>
      </c>
      <c r="AY347" s="17" t="s">
        <v>162</v>
      </c>
      <c r="BE347" s="177">
        <f>IF(N347="základní",J347,0)</f>
        <v>0</v>
      </c>
      <c r="BF347" s="177">
        <f>IF(N347="snížená",J347,0)</f>
        <v>0</v>
      </c>
      <c r="BG347" s="177">
        <f>IF(N347="zákl. přenesená",J347,0)</f>
        <v>0</v>
      </c>
      <c r="BH347" s="177">
        <f>IF(N347="sníž. přenesená",J347,0)</f>
        <v>0</v>
      </c>
      <c r="BI347" s="177">
        <f>IF(N347="nulová",J347,0)</f>
        <v>0</v>
      </c>
      <c r="BJ347" s="17" t="s">
        <v>83</v>
      </c>
      <c r="BK347" s="177">
        <f>ROUND(I347*H347,2)</f>
        <v>0</v>
      </c>
      <c r="BL347" s="17" t="s">
        <v>555</v>
      </c>
      <c r="BM347" s="176" t="s">
        <v>594</v>
      </c>
    </row>
    <row r="348" spans="1:65" s="2" customFormat="1" ht="39">
      <c r="A348" s="34"/>
      <c r="B348" s="35"/>
      <c r="C348" s="36"/>
      <c r="D348" s="178" t="s">
        <v>165</v>
      </c>
      <c r="E348" s="36"/>
      <c r="F348" s="179" t="s">
        <v>595</v>
      </c>
      <c r="G348" s="36"/>
      <c r="H348" s="36"/>
      <c r="I348" s="180"/>
      <c r="J348" s="36"/>
      <c r="K348" s="36"/>
      <c r="L348" s="39"/>
      <c r="M348" s="181"/>
      <c r="N348" s="182"/>
      <c r="O348" s="64"/>
      <c r="P348" s="64"/>
      <c r="Q348" s="64"/>
      <c r="R348" s="64"/>
      <c r="S348" s="64"/>
      <c r="T348" s="65"/>
      <c r="U348" s="34"/>
      <c r="V348" s="34"/>
      <c r="W348" s="34"/>
      <c r="X348" s="34"/>
      <c r="Y348" s="34"/>
      <c r="Z348" s="34"/>
      <c r="AA348" s="34"/>
      <c r="AB348" s="34"/>
      <c r="AC348" s="34"/>
      <c r="AD348" s="34"/>
      <c r="AE348" s="34"/>
      <c r="AT348" s="17" t="s">
        <v>165</v>
      </c>
      <c r="AU348" s="17" t="s">
        <v>83</v>
      </c>
    </row>
    <row r="349" spans="1:65" s="2" customFormat="1" ht="29.25">
      <c r="A349" s="34"/>
      <c r="B349" s="35"/>
      <c r="C349" s="36"/>
      <c r="D349" s="178" t="s">
        <v>219</v>
      </c>
      <c r="E349" s="36"/>
      <c r="F349" s="194" t="s">
        <v>596</v>
      </c>
      <c r="G349" s="36"/>
      <c r="H349" s="36"/>
      <c r="I349" s="180"/>
      <c r="J349" s="36"/>
      <c r="K349" s="36"/>
      <c r="L349" s="39"/>
      <c r="M349" s="181"/>
      <c r="N349" s="182"/>
      <c r="O349" s="64"/>
      <c r="P349" s="64"/>
      <c r="Q349" s="64"/>
      <c r="R349" s="64"/>
      <c r="S349" s="64"/>
      <c r="T349" s="65"/>
      <c r="U349" s="34"/>
      <c r="V349" s="34"/>
      <c r="W349" s="34"/>
      <c r="X349" s="34"/>
      <c r="Y349" s="34"/>
      <c r="Z349" s="34"/>
      <c r="AA349" s="34"/>
      <c r="AB349" s="34"/>
      <c r="AC349" s="34"/>
      <c r="AD349" s="34"/>
      <c r="AE349" s="34"/>
      <c r="AT349" s="17" t="s">
        <v>219</v>
      </c>
      <c r="AU349" s="17" t="s">
        <v>83</v>
      </c>
    </row>
    <row r="350" spans="1:65" s="12" customFormat="1" ht="11.25">
      <c r="B350" s="183"/>
      <c r="C350" s="184"/>
      <c r="D350" s="178" t="s">
        <v>166</v>
      </c>
      <c r="E350" s="185" t="s">
        <v>35</v>
      </c>
      <c r="F350" s="186" t="s">
        <v>590</v>
      </c>
      <c r="G350" s="184"/>
      <c r="H350" s="187">
        <v>1949.95</v>
      </c>
      <c r="I350" s="188"/>
      <c r="J350" s="184"/>
      <c r="K350" s="184"/>
      <c r="L350" s="189"/>
      <c r="M350" s="190"/>
      <c r="N350" s="191"/>
      <c r="O350" s="191"/>
      <c r="P350" s="191"/>
      <c r="Q350" s="191"/>
      <c r="R350" s="191"/>
      <c r="S350" s="191"/>
      <c r="T350" s="192"/>
      <c r="AT350" s="193" t="s">
        <v>166</v>
      </c>
      <c r="AU350" s="193" t="s">
        <v>83</v>
      </c>
      <c r="AV350" s="12" t="s">
        <v>85</v>
      </c>
      <c r="AW350" s="12" t="s">
        <v>37</v>
      </c>
      <c r="AX350" s="12" t="s">
        <v>83</v>
      </c>
      <c r="AY350" s="193" t="s">
        <v>162</v>
      </c>
    </row>
    <row r="351" spans="1:65" s="2" customFormat="1" ht="16.5" customHeight="1">
      <c r="A351" s="34"/>
      <c r="B351" s="35"/>
      <c r="C351" s="211" t="s">
        <v>597</v>
      </c>
      <c r="D351" s="211" t="s">
        <v>278</v>
      </c>
      <c r="E351" s="212" t="s">
        <v>585</v>
      </c>
      <c r="F351" s="213" t="s">
        <v>586</v>
      </c>
      <c r="G351" s="214" t="s">
        <v>202</v>
      </c>
      <c r="H351" s="215">
        <v>520.25099999999998</v>
      </c>
      <c r="I351" s="216"/>
      <c r="J351" s="217">
        <f>ROUND(I351*H351,2)</f>
        <v>0</v>
      </c>
      <c r="K351" s="218"/>
      <c r="L351" s="39"/>
      <c r="M351" s="219" t="s">
        <v>35</v>
      </c>
      <c r="N351" s="220" t="s">
        <v>47</v>
      </c>
      <c r="O351" s="64"/>
      <c r="P351" s="174">
        <f>O351*H351</f>
        <v>0</v>
      </c>
      <c r="Q351" s="174">
        <v>0</v>
      </c>
      <c r="R351" s="174">
        <f>Q351*H351</f>
        <v>0</v>
      </c>
      <c r="S351" s="174">
        <v>0</v>
      </c>
      <c r="T351" s="175">
        <f>S351*H351</f>
        <v>0</v>
      </c>
      <c r="U351" s="34"/>
      <c r="V351" s="34"/>
      <c r="W351" s="34"/>
      <c r="X351" s="34"/>
      <c r="Y351" s="34"/>
      <c r="Z351" s="34"/>
      <c r="AA351" s="34"/>
      <c r="AB351" s="34"/>
      <c r="AC351" s="34"/>
      <c r="AD351" s="34"/>
      <c r="AE351" s="34"/>
      <c r="AR351" s="176" t="s">
        <v>555</v>
      </c>
      <c r="AT351" s="176" t="s">
        <v>278</v>
      </c>
      <c r="AU351" s="176" t="s">
        <v>83</v>
      </c>
      <c r="AY351" s="17" t="s">
        <v>162</v>
      </c>
      <c r="BE351" s="177">
        <f>IF(N351="základní",J351,0)</f>
        <v>0</v>
      </c>
      <c r="BF351" s="177">
        <f>IF(N351="snížená",J351,0)</f>
        <v>0</v>
      </c>
      <c r="BG351" s="177">
        <f>IF(N351="zákl. přenesená",J351,0)</f>
        <v>0</v>
      </c>
      <c r="BH351" s="177">
        <f>IF(N351="sníž. přenesená",J351,0)</f>
        <v>0</v>
      </c>
      <c r="BI351" s="177">
        <f>IF(N351="nulová",J351,0)</f>
        <v>0</v>
      </c>
      <c r="BJ351" s="17" t="s">
        <v>83</v>
      </c>
      <c r="BK351" s="177">
        <f>ROUND(I351*H351,2)</f>
        <v>0</v>
      </c>
      <c r="BL351" s="17" t="s">
        <v>555</v>
      </c>
      <c r="BM351" s="176" t="s">
        <v>598</v>
      </c>
    </row>
    <row r="352" spans="1:65" s="2" customFormat="1" ht="29.25">
      <c r="A352" s="34"/>
      <c r="B352" s="35"/>
      <c r="C352" s="36"/>
      <c r="D352" s="178" t="s">
        <v>165</v>
      </c>
      <c r="E352" s="36"/>
      <c r="F352" s="179" t="s">
        <v>588</v>
      </c>
      <c r="G352" s="36"/>
      <c r="H352" s="36"/>
      <c r="I352" s="180"/>
      <c r="J352" s="36"/>
      <c r="K352" s="36"/>
      <c r="L352" s="39"/>
      <c r="M352" s="181"/>
      <c r="N352" s="182"/>
      <c r="O352" s="64"/>
      <c r="P352" s="64"/>
      <c r="Q352" s="64"/>
      <c r="R352" s="64"/>
      <c r="S352" s="64"/>
      <c r="T352" s="65"/>
      <c r="U352" s="34"/>
      <c r="V352" s="34"/>
      <c r="W352" s="34"/>
      <c r="X352" s="34"/>
      <c r="Y352" s="34"/>
      <c r="Z352" s="34"/>
      <c r="AA352" s="34"/>
      <c r="AB352" s="34"/>
      <c r="AC352" s="34"/>
      <c r="AD352" s="34"/>
      <c r="AE352" s="34"/>
      <c r="AT352" s="17" t="s">
        <v>165</v>
      </c>
      <c r="AU352" s="17" t="s">
        <v>83</v>
      </c>
    </row>
    <row r="353" spans="1:65" s="2" customFormat="1" ht="29.25">
      <c r="A353" s="34"/>
      <c r="B353" s="35"/>
      <c r="C353" s="36"/>
      <c r="D353" s="178" t="s">
        <v>219</v>
      </c>
      <c r="E353" s="36"/>
      <c r="F353" s="194" t="s">
        <v>599</v>
      </c>
      <c r="G353" s="36"/>
      <c r="H353" s="36"/>
      <c r="I353" s="180"/>
      <c r="J353" s="36"/>
      <c r="K353" s="36"/>
      <c r="L353" s="39"/>
      <c r="M353" s="181"/>
      <c r="N353" s="182"/>
      <c r="O353" s="64"/>
      <c r="P353" s="64"/>
      <c r="Q353" s="64"/>
      <c r="R353" s="64"/>
      <c r="S353" s="64"/>
      <c r="T353" s="65"/>
      <c r="U353" s="34"/>
      <c r="V353" s="34"/>
      <c r="W353" s="34"/>
      <c r="X353" s="34"/>
      <c r="Y353" s="34"/>
      <c r="Z353" s="34"/>
      <c r="AA353" s="34"/>
      <c r="AB353" s="34"/>
      <c r="AC353" s="34"/>
      <c r="AD353" s="34"/>
      <c r="AE353" s="34"/>
      <c r="AT353" s="17" t="s">
        <v>219</v>
      </c>
      <c r="AU353" s="17" t="s">
        <v>83</v>
      </c>
    </row>
    <row r="354" spans="1:65" s="12" customFormat="1" ht="11.25">
      <c r="B354" s="183"/>
      <c r="C354" s="184"/>
      <c r="D354" s="178" t="s">
        <v>166</v>
      </c>
      <c r="E354" s="185" t="s">
        <v>35</v>
      </c>
      <c r="F354" s="186" t="s">
        <v>600</v>
      </c>
      <c r="G354" s="184"/>
      <c r="H354" s="187">
        <v>520.25099999999998</v>
      </c>
      <c r="I354" s="188"/>
      <c r="J354" s="184"/>
      <c r="K354" s="184"/>
      <c r="L354" s="189"/>
      <c r="M354" s="190"/>
      <c r="N354" s="191"/>
      <c r="O354" s="191"/>
      <c r="P354" s="191"/>
      <c r="Q354" s="191"/>
      <c r="R354" s="191"/>
      <c r="S354" s="191"/>
      <c r="T354" s="192"/>
      <c r="AT354" s="193" t="s">
        <v>166</v>
      </c>
      <c r="AU354" s="193" t="s">
        <v>83</v>
      </c>
      <c r="AV354" s="12" t="s">
        <v>85</v>
      </c>
      <c r="AW354" s="12" t="s">
        <v>37</v>
      </c>
      <c r="AX354" s="12" t="s">
        <v>83</v>
      </c>
      <c r="AY354" s="193" t="s">
        <v>162</v>
      </c>
    </row>
    <row r="355" spans="1:65" s="2" customFormat="1" ht="24.2" customHeight="1">
      <c r="A355" s="34"/>
      <c r="B355" s="35"/>
      <c r="C355" s="211" t="s">
        <v>601</v>
      </c>
      <c r="D355" s="211" t="s">
        <v>278</v>
      </c>
      <c r="E355" s="212" t="s">
        <v>592</v>
      </c>
      <c r="F355" s="213" t="s">
        <v>593</v>
      </c>
      <c r="G355" s="214" t="s">
        <v>202</v>
      </c>
      <c r="H355" s="215">
        <v>520.25099999999998</v>
      </c>
      <c r="I355" s="216"/>
      <c r="J355" s="217">
        <f>ROUND(I355*H355,2)</f>
        <v>0</v>
      </c>
      <c r="K355" s="218"/>
      <c r="L355" s="39"/>
      <c r="M355" s="219" t="s">
        <v>35</v>
      </c>
      <c r="N355" s="220" t="s">
        <v>47</v>
      </c>
      <c r="O355" s="64"/>
      <c r="P355" s="174">
        <f>O355*H355</f>
        <v>0</v>
      </c>
      <c r="Q355" s="174">
        <v>0</v>
      </c>
      <c r="R355" s="174">
        <f>Q355*H355</f>
        <v>0</v>
      </c>
      <c r="S355" s="174">
        <v>0</v>
      </c>
      <c r="T355" s="175">
        <f>S355*H355</f>
        <v>0</v>
      </c>
      <c r="U355" s="34"/>
      <c r="V355" s="34"/>
      <c r="W355" s="34"/>
      <c r="X355" s="34"/>
      <c r="Y355" s="34"/>
      <c r="Z355" s="34"/>
      <c r="AA355" s="34"/>
      <c r="AB355" s="34"/>
      <c r="AC355" s="34"/>
      <c r="AD355" s="34"/>
      <c r="AE355" s="34"/>
      <c r="AR355" s="176" t="s">
        <v>555</v>
      </c>
      <c r="AT355" s="176" t="s">
        <v>278</v>
      </c>
      <c r="AU355" s="176" t="s">
        <v>83</v>
      </c>
      <c r="AY355" s="17" t="s">
        <v>162</v>
      </c>
      <c r="BE355" s="177">
        <f>IF(N355="základní",J355,0)</f>
        <v>0</v>
      </c>
      <c r="BF355" s="177">
        <f>IF(N355="snížená",J355,0)</f>
        <v>0</v>
      </c>
      <c r="BG355" s="177">
        <f>IF(N355="zákl. přenesená",J355,0)</f>
        <v>0</v>
      </c>
      <c r="BH355" s="177">
        <f>IF(N355="sníž. přenesená",J355,0)</f>
        <v>0</v>
      </c>
      <c r="BI355" s="177">
        <f>IF(N355="nulová",J355,0)</f>
        <v>0</v>
      </c>
      <c r="BJ355" s="17" t="s">
        <v>83</v>
      </c>
      <c r="BK355" s="177">
        <f>ROUND(I355*H355,2)</f>
        <v>0</v>
      </c>
      <c r="BL355" s="17" t="s">
        <v>555</v>
      </c>
      <c r="BM355" s="176" t="s">
        <v>602</v>
      </c>
    </row>
    <row r="356" spans="1:65" s="2" customFormat="1" ht="39">
      <c r="A356" s="34"/>
      <c r="B356" s="35"/>
      <c r="C356" s="36"/>
      <c r="D356" s="178" t="s">
        <v>165</v>
      </c>
      <c r="E356" s="36"/>
      <c r="F356" s="179" t="s">
        <v>595</v>
      </c>
      <c r="G356" s="36"/>
      <c r="H356" s="36"/>
      <c r="I356" s="180"/>
      <c r="J356" s="36"/>
      <c r="K356" s="36"/>
      <c r="L356" s="39"/>
      <c r="M356" s="181"/>
      <c r="N356" s="182"/>
      <c r="O356" s="64"/>
      <c r="P356" s="64"/>
      <c r="Q356" s="64"/>
      <c r="R356" s="64"/>
      <c r="S356" s="64"/>
      <c r="T356" s="65"/>
      <c r="U356" s="34"/>
      <c r="V356" s="34"/>
      <c r="W356" s="34"/>
      <c r="X356" s="34"/>
      <c r="Y356" s="34"/>
      <c r="Z356" s="34"/>
      <c r="AA356" s="34"/>
      <c r="AB356" s="34"/>
      <c r="AC356" s="34"/>
      <c r="AD356" s="34"/>
      <c r="AE356" s="34"/>
      <c r="AT356" s="17" t="s">
        <v>165</v>
      </c>
      <c r="AU356" s="17" t="s">
        <v>83</v>
      </c>
    </row>
    <row r="357" spans="1:65" s="2" customFormat="1" ht="29.25">
      <c r="A357" s="34"/>
      <c r="B357" s="35"/>
      <c r="C357" s="36"/>
      <c r="D357" s="178" t="s">
        <v>219</v>
      </c>
      <c r="E357" s="36"/>
      <c r="F357" s="194" t="s">
        <v>603</v>
      </c>
      <c r="G357" s="36"/>
      <c r="H357" s="36"/>
      <c r="I357" s="180"/>
      <c r="J357" s="36"/>
      <c r="K357" s="36"/>
      <c r="L357" s="39"/>
      <c r="M357" s="181"/>
      <c r="N357" s="182"/>
      <c r="O357" s="64"/>
      <c r="P357" s="64"/>
      <c r="Q357" s="64"/>
      <c r="R357" s="64"/>
      <c r="S357" s="64"/>
      <c r="T357" s="65"/>
      <c r="U357" s="34"/>
      <c r="V357" s="34"/>
      <c r="W357" s="34"/>
      <c r="X357" s="34"/>
      <c r="Y357" s="34"/>
      <c r="Z357" s="34"/>
      <c r="AA357" s="34"/>
      <c r="AB357" s="34"/>
      <c r="AC357" s="34"/>
      <c r="AD357" s="34"/>
      <c r="AE357" s="34"/>
      <c r="AT357" s="17" t="s">
        <v>219</v>
      </c>
      <c r="AU357" s="17" t="s">
        <v>83</v>
      </c>
    </row>
    <row r="358" spans="1:65" s="12" customFormat="1" ht="11.25">
      <c r="B358" s="183"/>
      <c r="C358" s="184"/>
      <c r="D358" s="178" t="s">
        <v>166</v>
      </c>
      <c r="E358" s="185" t="s">
        <v>35</v>
      </c>
      <c r="F358" s="186" t="s">
        <v>600</v>
      </c>
      <c r="G358" s="184"/>
      <c r="H358" s="187">
        <v>520.25099999999998</v>
      </c>
      <c r="I358" s="188"/>
      <c r="J358" s="184"/>
      <c r="K358" s="184"/>
      <c r="L358" s="189"/>
      <c r="M358" s="190"/>
      <c r="N358" s="191"/>
      <c r="O358" s="191"/>
      <c r="P358" s="191"/>
      <c r="Q358" s="191"/>
      <c r="R358" s="191"/>
      <c r="S358" s="191"/>
      <c r="T358" s="192"/>
      <c r="AT358" s="193" t="s">
        <v>166</v>
      </c>
      <c r="AU358" s="193" t="s">
        <v>83</v>
      </c>
      <c r="AV358" s="12" t="s">
        <v>85</v>
      </c>
      <c r="AW358" s="12" t="s">
        <v>37</v>
      </c>
      <c r="AX358" s="12" t="s">
        <v>83</v>
      </c>
      <c r="AY358" s="193" t="s">
        <v>162</v>
      </c>
    </row>
    <row r="359" spans="1:65" s="2" customFormat="1" ht="24.2" customHeight="1">
      <c r="A359" s="34"/>
      <c r="B359" s="35"/>
      <c r="C359" s="211" t="s">
        <v>604</v>
      </c>
      <c r="D359" s="211" t="s">
        <v>278</v>
      </c>
      <c r="E359" s="212" t="s">
        <v>605</v>
      </c>
      <c r="F359" s="213" t="s">
        <v>606</v>
      </c>
      <c r="G359" s="214" t="s">
        <v>202</v>
      </c>
      <c r="H359" s="215">
        <v>52.965000000000003</v>
      </c>
      <c r="I359" s="216"/>
      <c r="J359" s="217">
        <f>ROUND(I359*H359,2)</f>
        <v>0</v>
      </c>
      <c r="K359" s="218"/>
      <c r="L359" s="39"/>
      <c r="M359" s="219" t="s">
        <v>35</v>
      </c>
      <c r="N359" s="220" t="s">
        <v>47</v>
      </c>
      <c r="O359" s="64"/>
      <c r="P359" s="174">
        <f>O359*H359</f>
        <v>0</v>
      </c>
      <c r="Q359" s="174">
        <v>0</v>
      </c>
      <c r="R359" s="174">
        <f>Q359*H359</f>
        <v>0</v>
      </c>
      <c r="S359" s="174">
        <v>0</v>
      </c>
      <c r="T359" s="175">
        <f>S359*H359</f>
        <v>0</v>
      </c>
      <c r="U359" s="34"/>
      <c r="V359" s="34"/>
      <c r="W359" s="34"/>
      <c r="X359" s="34"/>
      <c r="Y359" s="34"/>
      <c r="Z359" s="34"/>
      <c r="AA359" s="34"/>
      <c r="AB359" s="34"/>
      <c r="AC359" s="34"/>
      <c r="AD359" s="34"/>
      <c r="AE359" s="34"/>
      <c r="AR359" s="176" t="s">
        <v>555</v>
      </c>
      <c r="AT359" s="176" t="s">
        <v>278</v>
      </c>
      <c r="AU359" s="176" t="s">
        <v>83</v>
      </c>
      <c r="AY359" s="17" t="s">
        <v>162</v>
      </c>
      <c r="BE359" s="177">
        <f>IF(N359="základní",J359,0)</f>
        <v>0</v>
      </c>
      <c r="BF359" s="177">
        <f>IF(N359="snížená",J359,0)</f>
        <v>0</v>
      </c>
      <c r="BG359" s="177">
        <f>IF(N359="zákl. přenesená",J359,0)</f>
        <v>0</v>
      </c>
      <c r="BH359" s="177">
        <f>IF(N359="sníž. přenesená",J359,0)</f>
        <v>0</v>
      </c>
      <c r="BI359" s="177">
        <f>IF(N359="nulová",J359,0)</f>
        <v>0</v>
      </c>
      <c r="BJ359" s="17" t="s">
        <v>83</v>
      </c>
      <c r="BK359" s="177">
        <f>ROUND(I359*H359,2)</f>
        <v>0</v>
      </c>
      <c r="BL359" s="17" t="s">
        <v>555</v>
      </c>
      <c r="BM359" s="176" t="s">
        <v>607</v>
      </c>
    </row>
    <row r="360" spans="1:65" s="2" customFormat="1" ht="39">
      <c r="A360" s="34"/>
      <c r="B360" s="35"/>
      <c r="C360" s="36"/>
      <c r="D360" s="178" t="s">
        <v>165</v>
      </c>
      <c r="E360" s="36"/>
      <c r="F360" s="179" t="s">
        <v>608</v>
      </c>
      <c r="G360" s="36"/>
      <c r="H360" s="36"/>
      <c r="I360" s="180"/>
      <c r="J360" s="36"/>
      <c r="K360" s="36"/>
      <c r="L360" s="39"/>
      <c r="M360" s="181"/>
      <c r="N360" s="182"/>
      <c r="O360" s="64"/>
      <c r="P360" s="64"/>
      <c r="Q360" s="64"/>
      <c r="R360" s="64"/>
      <c r="S360" s="64"/>
      <c r="T360" s="65"/>
      <c r="U360" s="34"/>
      <c r="V360" s="34"/>
      <c r="W360" s="34"/>
      <c r="X360" s="34"/>
      <c r="Y360" s="34"/>
      <c r="Z360" s="34"/>
      <c r="AA360" s="34"/>
      <c r="AB360" s="34"/>
      <c r="AC360" s="34"/>
      <c r="AD360" s="34"/>
      <c r="AE360" s="34"/>
      <c r="AT360" s="17" t="s">
        <v>165</v>
      </c>
      <c r="AU360" s="17" t="s">
        <v>83</v>
      </c>
    </row>
    <row r="361" spans="1:65" s="2" customFormat="1" ht="19.5">
      <c r="A361" s="34"/>
      <c r="B361" s="35"/>
      <c r="C361" s="36"/>
      <c r="D361" s="178" t="s">
        <v>219</v>
      </c>
      <c r="E361" s="36"/>
      <c r="F361" s="194" t="s">
        <v>609</v>
      </c>
      <c r="G361" s="36"/>
      <c r="H361" s="36"/>
      <c r="I361" s="180"/>
      <c r="J361" s="36"/>
      <c r="K361" s="36"/>
      <c r="L361" s="39"/>
      <c r="M361" s="181"/>
      <c r="N361" s="182"/>
      <c r="O361" s="64"/>
      <c r="P361" s="64"/>
      <c r="Q361" s="64"/>
      <c r="R361" s="64"/>
      <c r="S361" s="64"/>
      <c r="T361" s="65"/>
      <c r="U361" s="34"/>
      <c r="V361" s="34"/>
      <c r="W361" s="34"/>
      <c r="X361" s="34"/>
      <c r="Y361" s="34"/>
      <c r="Z361" s="34"/>
      <c r="AA361" s="34"/>
      <c r="AB361" s="34"/>
      <c r="AC361" s="34"/>
      <c r="AD361" s="34"/>
      <c r="AE361" s="34"/>
      <c r="AT361" s="17" t="s">
        <v>219</v>
      </c>
      <c r="AU361" s="17" t="s">
        <v>83</v>
      </c>
    </row>
    <row r="362" spans="1:65" s="12" customFormat="1" ht="11.25">
      <c r="B362" s="183"/>
      <c r="C362" s="184"/>
      <c r="D362" s="178" t="s">
        <v>166</v>
      </c>
      <c r="E362" s="185" t="s">
        <v>35</v>
      </c>
      <c r="F362" s="186" t="s">
        <v>610</v>
      </c>
      <c r="G362" s="184"/>
      <c r="H362" s="187">
        <v>52.965000000000003</v>
      </c>
      <c r="I362" s="188"/>
      <c r="J362" s="184"/>
      <c r="K362" s="184"/>
      <c r="L362" s="189"/>
      <c r="M362" s="190"/>
      <c r="N362" s="191"/>
      <c r="O362" s="191"/>
      <c r="P362" s="191"/>
      <c r="Q362" s="191"/>
      <c r="R362" s="191"/>
      <c r="S362" s="191"/>
      <c r="T362" s="192"/>
      <c r="AT362" s="193" t="s">
        <v>166</v>
      </c>
      <c r="AU362" s="193" t="s">
        <v>83</v>
      </c>
      <c r="AV362" s="12" t="s">
        <v>85</v>
      </c>
      <c r="AW362" s="12" t="s">
        <v>37</v>
      </c>
      <c r="AX362" s="12" t="s">
        <v>83</v>
      </c>
      <c r="AY362" s="193" t="s">
        <v>162</v>
      </c>
    </row>
    <row r="363" spans="1:65" s="2" customFormat="1" ht="24.2" customHeight="1">
      <c r="A363" s="34"/>
      <c r="B363" s="35"/>
      <c r="C363" s="211" t="s">
        <v>611</v>
      </c>
      <c r="D363" s="211" t="s">
        <v>278</v>
      </c>
      <c r="E363" s="212" t="s">
        <v>612</v>
      </c>
      <c r="F363" s="213" t="s">
        <v>613</v>
      </c>
      <c r="G363" s="214" t="s">
        <v>202</v>
      </c>
      <c r="H363" s="215">
        <v>6053.1</v>
      </c>
      <c r="I363" s="216"/>
      <c r="J363" s="217">
        <f>ROUND(I363*H363,2)</f>
        <v>0</v>
      </c>
      <c r="K363" s="218"/>
      <c r="L363" s="39"/>
      <c r="M363" s="219" t="s">
        <v>35</v>
      </c>
      <c r="N363" s="220" t="s">
        <v>47</v>
      </c>
      <c r="O363" s="64"/>
      <c r="P363" s="174">
        <f>O363*H363</f>
        <v>0</v>
      </c>
      <c r="Q363" s="174">
        <v>0</v>
      </c>
      <c r="R363" s="174">
        <f>Q363*H363</f>
        <v>0</v>
      </c>
      <c r="S363" s="174">
        <v>0</v>
      </c>
      <c r="T363" s="175">
        <f>S363*H363</f>
        <v>0</v>
      </c>
      <c r="U363" s="34"/>
      <c r="V363" s="34"/>
      <c r="W363" s="34"/>
      <c r="X363" s="34"/>
      <c r="Y363" s="34"/>
      <c r="Z363" s="34"/>
      <c r="AA363" s="34"/>
      <c r="AB363" s="34"/>
      <c r="AC363" s="34"/>
      <c r="AD363" s="34"/>
      <c r="AE363" s="34"/>
      <c r="AR363" s="176" t="s">
        <v>555</v>
      </c>
      <c r="AT363" s="176" t="s">
        <v>278</v>
      </c>
      <c r="AU363" s="176" t="s">
        <v>83</v>
      </c>
      <c r="AY363" s="17" t="s">
        <v>162</v>
      </c>
      <c r="BE363" s="177">
        <f>IF(N363="základní",J363,0)</f>
        <v>0</v>
      </c>
      <c r="BF363" s="177">
        <f>IF(N363="snížená",J363,0)</f>
        <v>0</v>
      </c>
      <c r="BG363" s="177">
        <f>IF(N363="zákl. přenesená",J363,0)</f>
        <v>0</v>
      </c>
      <c r="BH363" s="177">
        <f>IF(N363="sníž. přenesená",J363,0)</f>
        <v>0</v>
      </c>
      <c r="BI363" s="177">
        <f>IF(N363="nulová",J363,0)</f>
        <v>0</v>
      </c>
      <c r="BJ363" s="17" t="s">
        <v>83</v>
      </c>
      <c r="BK363" s="177">
        <f>ROUND(I363*H363,2)</f>
        <v>0</v>
      </c>
      <c r="BL363" s="17" t="s">
        <v>555</v>
      </c>
      <c r="BM363" s="176" t="s">
        <v>614</v>
      </c>
    </row>
    <row r="364" spans="1:65" s="2" customFormat="1" ht="29.25">
      <c r="A364" s="34"/>
      <c r="B364" s="35"/>
      <c r="C364" s="36"/>
      <c r="D364" s="178" t="s">
        <v>165</v>
      </c>
      <c r="E364" s="36"/>
      <c r="F364" s="179" t="s">
        <v>615</v>
      </c>
      <c r="G364" s="36"/>
      <c r="H364" s="36"/>
      <c r="I364" s="180"/>
      <c r="J364" s="36"/>
      <c r="K364" s="36"/>
      <c r="L364" s="39"/>
      <c r="M364" s="181"/>
      <c r="N364" s="182"/>
      <c r="O364" s="64"/>
      <c r="P364" s="64"/>
      <c r="Q364" s="64"/>
      <c r="R364" s="64"/>
      <c r="S364" s="64"/>
      <c r="T364" s="65"/>
      <c r="U364" s="34"/>
      <c r="V364" s="34"/>
      <c r="W364" s="34"/>
      <c r="X364" s="34"/>
      <c r="Y364" s="34"/>
      <c r="Z364" s="34"/>
      <c r="AA364" s="34"/>
      <c r="AB364" s="34"/>
      <c r="AC364" s="34"/>
      <c r="AD364" s="34"/>
      <c r="AE364" s="34"/>
      <c r="AT364" s="17" t="s">
        <v>165</v>
      </c>
      <c r="AU364" s="17" t="s">
        <v>83</v>
      </c>
    </row>
    <row r="365" spans="1:65" s="2" customFormat="1" ht="19.5">
      <c r="A365" s="34"/>
      <c r="B365" s="35"/>
      <c r="C365" s="36"/>
      <c r="D365" s="178" t="s">
        <v>219</v>
      </c>
      <c r="E365" s="36"/>
      <c r="F365" s="194" t="s">
        <v>616</v>
      </c>
      <c r="G365" s="36"/>
      <c r="H365" s="36"/>
      <c r="I365" s="180"/>
      <c r="J365" s="36"/>
      <c r="K365" s="36"/>
      <c r="L365" s="39"/>
      <c r="M365" s="181"/>
      <c r="N365" s="182"/>
      <c r="O365" s="64"/>
      <c r="P365" s="64"/>
      <c r="Q365" s="64"/>
      <c r="R365" s="64"/>
      <c r="S365" s="64"/>
      <c r="T365" s="65"/>
      <c r="U365" s="34"/>
      <c r="V365" s="34"/>
      <c r="W365" s="34"/>
      <c r="X365" s="34"/>
      <c r="Y365" s="34"/>
      <c r="Z365" s="34"/>
      <c r="AA365" s="34"/>
      <c r="AB365" s="34"/>
      <c r="AC365" s="34"/>
      <c r="AD365" s="34"/>
      <c r="AE365" s="34"/>
      <c r="AT365" s="17" t="s">
        <v>219</v>
      </c>
      <c r="AU365" s="17" t="s">
        <v>83</v>
      </c>
    </row>
    <row r="366" spans="1:65" s="12" customFormat="1" ht="11.25">
      <c r="B366" s="183"/>
      <c r="C366" s="184"/>
      <c r="D366" s="178" t="s">
        <v>166</v>
      </c>
      <c r="E366" s="185" t="s">
        <v>35</v>
      </c>
      <c r="F366" s="186" t="s">
        <v>617</v>
      </c>
      <c r="G366" s="184"/>
      <c r="H366" s="187">
        <v>6053.1</v>
      </c>
      <c r="I366" s="188"/>
      <c r="J366" s="184"/>
      <c r="K366" s="184"/>
      <c r="L366" s="189"/>
      <c r="M366" s="190"/>
      <c r="N366" s="191"/>
      <c r="O366" s="191"/>
      <c r="P366" s="191"/>
      <c r="Q366" s="191"/>
      <c r="R366" s="191"/>
      <c r="S366" s="191"/>
      <c r="T366" s="192"/>
      <c r="AT366" s="193" t="s">
        <v>166</v>
      </c>
      <c r="AU366" s="193" t="s">
        <v>83</v>
      </c>
      <c r="AV366" s="12" t="s">
        <v>85</v>
      </c>
      <c r="AW366" s="12" t="s">
        <v>37</v>
      </c>
      <c r="AX366" s="12" t="s">
        <v>83</v>
      </c>
      <c r="AY366" s="193" t="s">
        <v>162</v>
      </c>
    </row>
    <row r="367" spans="1:65" s="2" customFormat="1" ht="24.2" customHeight="1">
      <c r="A367" s="34"/>
      <c r="B367" s="35"/>
      <c r="C367" s="211" t="s">
        <v>618</v>
      </c>
      <c r="D367" s="211" t="s">
        <v>278</v>
      </c>
      <c r="E367" s="212" t="s">
        <v>612</v>
      </c>
      <c r="F367" s="213" t="s">
        <v>613</v>
      </c>
      <c r="G367" s="214" t="s">
        <v>202</v>
      </c>
      <c r="H367" s="215">
        <v>38.515999999999998</v>
      </c>
      <c r="I367" s="216"/>
      <c r="J367" s="217">
        <f>ROUND(I367*H367,2)</f>
        <v>0</v>
      </c>
      <c r="K367" s="218"/>
      <c r="L367" s="39"/>
      <c r="M367" s="219" t="s">
        <v>35</v>
      </c>
      <c r="N367" s="220" t="s">
        <v>47</v>
      </c>
      <c r="O367" s="64"/>
      <c r="P367" s="174">
        <f>O367*H367</f>
        <v>0</v>
      </c>
      <c r="Q367" s="174">
        <v>0</v>
      </c>
      <c r="R367" s="174">
        <f>Q367*H367</f>
        <v>0</v>
      </c>
      <c r="S367" s="174">
        <v>0</v>
      </c>
      <c r="T367" s="175">
        <f>S367*H367</f>
        <v>0</v>
      </c>
      <c r="U367" s="34"/>
      <c r="V367" s="34"/>
      <c r="W367" s="34"/>
      <c r="X367" s="34"/>
      <c r="Y367" s="34"/>
      <c r="Z367" s="34"/>
      <c r="AA367" s="34"/>
      <c r="AB367" s="34"/>
      <c r="AC367" s="34"/>
      <c r="AD367" s="34"/>
      <c r="AE367" s="34"/>
      <c r="AR367" s="176" t="s">
        <v>555</v>
      </c>
      <c r="AT367" s="176" t="s">
        <v>278</v>
      </c>
      <c r="AU367" s="176" t="s">
        <v>83</v>
      </c>
      <c r="AY367" s="17" t="s">
        <v>162</v>
      </c>
      <c r="BE367" s="177">
        <f>IF(N367="základní",J367,0)</f>
        <v>0</v>
      </c>
      <c r="BF367" s="177">
        <f>IF(N367="snížená",J367,0)</f>
        <v>0</v>
      </c>
      <c r="BG367" s="177">
        <f>IF(N367="zákl. přenesená",J367,0)</f>
        <v>0</v>
      </c>
      <c r="BH367" s="177">
        <f>IF(N367="sníž. přenesená",J367,0)</f>
        <v>0</v>
      </c>
      <c r="BI367" s="177">
        <f>IF(N367="nulová",J367,0)</f>
        <v>0</v>
      </c>
      <c r="BJ367" s="17" t="s">
        <v>83</v>
      </c>
      <c r="BK367" s="177">
        <f>ROUND(I367*H367,2)</f>
        <v>0</v>
      </c>
      <c r="BL367" s="17" t="s">
        <v>555</v>
      </c>
      <c r="BM367" s="176" t="s">
        <v>619</v>
      </c>
    </row>
    <row r="368" spans="1:65" s="2" customFormat="1" ht="29.25">
      <c r="A368" s="34"/>
      <c r="B368" s="35"/>
      <c r="C368" s="36"/>
      <c r="D368" s="178" t="s">
        <v>165</v>
      </c>
      <c r="E368" s="36"/>
      <c r="F368" s="179" t="s">
        <v>615</v>
      </c>
      <c r="G368" s="36"/>
      <c r="H368" s="36"/>
      <c r="I368" s="180"/>
      <c r="J368" s="36"/>
      <c r="K368" s="36"/>
      <c r="L368" s="39"/>
      <c r="M368" s="181"/>
      <c r="N368" s="182"/>
      <c r="O368" s="64"/>
      <c r="P368" s="64"/>
      <c r="Q368" s="64"/>
      <c r="R368" s="64"/>
      <c r="S368" s="64"/>
      <c r="T368" s="65"/>
      <c r="U368" s="34"/>
      <c r="V368" s="34"/>
      <c r="W368" s="34"/>
      <c r="X368" s="34"/>
      <c r="Y368" s="34"/>
      <c r="Z368" s="34"/>
      <c r="AA368" s="34"/>
      <c r="AB368" s="34"/>
      <c r="AC368" s="34"/>
      <c r="AD368" s="34"/>
      <c r="AE368" s="34"/>
      <c r="AT368" s="17" t="s">
        <v>165</v>
      </c>
      <c r="AU368" s="17" t="s">
        <v>83</v>
      </c>
    </row>
    <row r="369" spans="1:65" s="2" customFormat="1" ht="19.5">
      <c r="A369" s="34"/>
      <c r="B369" s="35"/>
      <c r="C369" s="36"/>
      <c r="D369" s="178" t="s">
        <v>219</v>
      </c>
      <c r="E369" s="36"/>
      <c r="F369" s="194" t="s">
        <v>620</v>
      </c>
      <c r="G369" s="36"/>
      <c r="H369" s="36"/>
      <c r="I369" s="180"/>
      <c r="J369" s="36"/>
      <c r="K369" s="36"/>
      <c r="L369" s="39"/>
      <c r="M369" s="181"/>
      <c r="N369" s="182"/>
      <c r="O369" s="64"/>
      <c r="P369" s="64"/>
      <c r="Q369" s="64"/>
      <c r="R369" s="64"/>
      <c r="S369" s="64"/>
      <c r="T369" s="65"/>
      <c r="U369" s="34"/>
      <c r="V369" s="34"/>
      <c r="W369" s="34"/>
      <c r="X369" s="34"/>
      <c r="Y369" s="34"/>
      <c r="Z369" s="34"/>
      <c r="AA369" s="34"/>
      <c r="AB369" s="34"/>
      <c r="AC369" s="34"/>
      <c r="AD369" s="34"/>
      <c r="AE369" s="34"/>
      <c r="AT369" s="17" t="s">
        <v>219</v>
      </c>
      <c r="AU369" s="17" t="s">
        <v>83</v>
      </c>
    </row>
    <row r="370" spans="1:65" s="12" customFormat="1" ht="11.25">
      <c r="B370" s="183"/>
      <c r="C370" s="184"/>
      <c r="D370" s="178" t="s">
        <v>166</v>
      </c>
      <c r="E370" s="185" t="s">
        <v>35</v>
      </c>
      <c r="F370" s="186" t="s">
        <v>621</v>
      </c>
      <c r="G370" s="184"/>
      <c r="H370" s="187">
        <v>38.515999999999998</v>
      </c>
      <c r="I370" s="188"/>
      <c r="J370" s="184"/>
      <c r="K370" s="184"/>
      <c r="L370" s="189"/>
      <c r="M370" s="190"/>
      <c r="N370" s="191"/>
      <c r="O370" s="191"/>
      <c r="P370" s="191"/>
      <c r="Q370" s="191"/>
      <c r="R370" s="191"/>
      <c r="S370" s="191"/>
      <c r="T370" s="192"/>
      <c r="AT370" s="193" t="s">
        <v>166</v>
      </c>
      <c r="AU370" s="193" t="s">
        <v>83</v>
      </c>
      <c r="AV370" s="12" t="s">
        <v>85</v>
      </c>
      <c r="AW370" s="12" t="s">
        <v>37</v>
      </c>
      <c r="AX370" s="12" t="s">
        <v>83</v>
      </c>
      <c r="AY370" s="193" t="s">
        <v>162</v>
      </c>
    </row>
    <row r="371" spans="1:65" s="2" customFormat="1" ht="16.5" customHeight="1">
      <c r="A371" s="34"/>
      <c r="B371" s="35"/>
      <c r="C371" s="211" t="s">
        <v>622</v>
      </c>
      <c r="D371" s="211" t="s">
        <v>278</v>
      </c>
      <c r="E371" s="212" t="s">
        <v>585</v>
      </c>
      <c r="F371" s="213" t="s">
        <v>586</v>
      </c>
      <c r="G371" s="214" t="s">
        <v>202</v>
      </c>
      <c r="H371" s="215">
        <v>416.61599999999999</v>
      </c>
      <c r="I371" s="216"/>
      <c r="J371" s="217">
        <f>ROUND(I371*H371,2)</f>
        <v>0</v>
      </c>
      <c r="K371" s="218"/>
      <c r="L371" s="39"/>
      <c r="M371" s="219" t="s">
        <v>35</v>
      </c>
      <c r="N371" s="220" t="s">
        <v>47</v>
      </c>
      <c r="O371" s="64"/>
      <c r="P371" s="174">
        <f>O371*H371</f>
        <v>0</v>
      </c>
      <c r="Q371" s="174">
        <v>0</v>
      </c>
      <c r="R371" s="174">
        <f>Q371*H371</f>
        <v>0</v>
      </c>
      <c r="S371" s="174">
        <v>0</v>
      </c>
      <c r="T371" s="175">
        <f>S371*H371</f>
        <v>0</v>
      </c>
      <c r="U371" s="34"/>
      <c r="V371" s="34"/>
      <c r="W371" s="34"/>
      <c r="X371" s="34"/>
      <c r="Y371" s="34"/>
      <c r="Z371" s="34"/>
      <c r="AA371" s="34"/>
      <c r="AB371" s="34"/>
      <c r="AC371" s="34"/>
      <c r="AD371" s="34"/>
      <c r="AE371" s="34"/>
      <c r="AR371" s="176" t="s">
        <v>555</v>
      </c>
      <c r="AT371" s="176" t="s">
        <v>278</v>
      </c>
      <c r="AU371" s="176" t="s">
        <v>83</v>
      </c>
      <c r="AY371" s="17" t="s">
        <v>162</v>
      </c>
      <c r="BE371" s="177">
        <f>IF(N371="základní",J371,0)</f>
        <v>0</v>
      </c>
      <c r="BF371" s="177">
        <f>IF(N371="snížená",J371,0)</f>
        <v>0</v>
      </c>
      <c r="BG371" s="177">
        <f>IF(N371="zákl. přenesená",J371,0)</f>
        <v>0</v>
      </c>
      <c r="BH371" s="177">
        <f>IF(N371="sníž. přenesená",J371,0)</f>
        <v>0</v>
      </c>
      <c r="BI371" s="177">
        <f>IF(N371="nulová",J371,0)</f>
        <v>0</v>
      </c>
      <c r="BJ371" s="17" t="s">
        <v>83</v>
      </c>
      <c r="BK371" s="177">
        <f>ROUND(I371*H371,2)</f>
        <v>0</v>
      </c>
      <c r="BL371" s="17" t="s">
        <v>555</v>
      </c>
      <c r="BM371" s="176" t="s">
        <v>623</v>
      </c>
    </row>
    <row r="372" spans="1:65" s="2" customFormat="1" ht="29.25">
      <c r="A372" s="34"/>
      <c r="B372" s="35"/>
      <c r="C372" s="36"/>
      <c r="D372" s="178" t="s">
        <v>165</v>
      </c>
      <c r="E372" s="36"/>
      <c r="F372" s="179" t="s">
        <v>588</v>
      </c>
      <c r="G372" s="36"/>
      <c r="H372" s="36"/>
      <c r="I372" s="180"/>
      <c r="J372" s="36"/>
      <c r="K372" s="36"/>
      <c r="L372" s="39"/>
      <c r="M372" s="181"/>
      <c r="N372" s="182"/>
      <c r="O372" s="64"/>
      <c r="P372" s="64"/>
      <c r="Q372" s="64"/>
      <c r="R372" s="64"/>
      <c r="S372" s="64"/>
      <c r="T372" s="65"/>
      <c r="U372" s="34"/>
      <c r="V372" s="34"/>
      <c r="W372" s="34"/>
      <c r="X372" s="34"/>
      <c r="Y372" s="34"/>
      <c r="Z372" s="34"/>
      <c r="AA372" s="34"/>
      <c r="AB372" s="34"/>
      <c r="AC372" s="34"/>
      <c r="AD372" s="34"/>
      <c r="AE372" s="34"/>
      <c r="AT372" s="17" t="s">
        <v>165</v>
      </c>
      <c r="AU372" s="17" t="s">
        <v>83</v>
      </c>
    </row>
    <row r="373" spans="1:65" s="2" customFormat="1" ht="39">
      <c r="A373" s="34"/>
      <c r="B373" s="35"/>
      <c r="C373" s="36"/>
      <c r="D373" s="178" t="s">
        <v>219</v>
      </c>
      <c r="E373" s="36"/>
      <c r="F373" s="194" t="s">
        <v>624</v>
      </c>
      <c r="G373" s="36"/>
      <c r="H373" s="36"/>
      <c r="I373" s="180"/>
      <c r="J373" s="36"/>
      <c r="K373" s="36"/>
      <c r="L373" s="39"/>
      <c r="M373" s="181"/>
      <c r="N373" s="182"/>
      <c r="O373" s="64"/>
      <c r="P373" s="64"/>
      <c r="Q373" s="64"/>
      <c r="R373" s="64"/>
      <c r="S373" s="64"/>
      <c r="T373" s="65"/>
      <c r="U373" s="34"/>
      <c r="V373" s="34"/>
      <c r="W373" s="34"/>
      <c r="X373" s="34"/>
      <c r="Y373" s="34"/>
      <c r="Z373" s="34"/>
      <c r="AA373" s="34"/>
      <c r="AB373" s="34"/>
      <c r="AC373" s="34"/>
      <c r="AD373" s="34"/>
      <c r="AE373" s="34"/>
      <c r="AT373" s="17" t="s">
        <v>219</v>
      </c>
      <c r="AU373" s="17" t="s">
        <v>83</v>
      </c>
    </row>
    <row r="374" spans="1:65" s="12" customFormat="1" ht="11.25">
      <c r="B374" s="183"/>
      <c r="C374" s="184"/>
      <c r="D374" s="178" t="s">
        <v>166</v>
      </c>
      <c r="E374" s="185" t="s">
        <v>35</v>
      </c>
      <c r="F374" s="186" t="s">
        <v>625</v>
      </c>
      <c r="G374" s="184"/>
      <c r="H374" s="187">
        <v>416.61599999999999</v>
      </c>
      <c r="I374" s="188"/>
      <c r="J374" s="184"/>
      <c r="K374" s="184"/>
      <c r="L374" s="189"/>
      <c r="M374" s="190"/>
      <c r="N374" s="191"/>
      <c r="O374" s="191"/>
      <c r="P374" s="191"/>
      <c r="Q374" s="191"/>
      <c r="R374" s="191"/>
      <c r="S374" s="191"/>
      <c r="T374" s="192"/>
      <c r="AT374" s="193" t="s">
        <v>166</v>
      </c>
      <c r="AU374" s="193" t="s">
        <v>83</v>
      </c>
      <c r="AV374" s="12" t="s">
        <v>85</v>
      </c>
      <c r="AW374" s="12" t="s">
        <v>37</v>
      </c>
      <c r="AX374" s="12" t="s">
        <v>83</v>
      </c>
      <c r="AY374" s="193" t="s">
        <v>162</v>
      </c>
    </row>
    <row r="375" spans="1:65" s="2" customFormat="1" ht="24.2" customHeight="1">
      <c r="A375" s="34"/>
      <c r="B375" s="35"/>
      <c r="C375" s="211" t="s">
        <v>626</v>
      </c>
      <c r="D375" s="211" t="s">
        <v>278</v>
      </c>
      <c r="E375" s="212" t="s">
        <v>592</v>
      </c>
      <c r="F375" s="213" t="s">
        <v>593</v>
      </c>
      <c r="G375" s="214" t="s">
        <v>202</v>
      </c>
      <c r="H375" s="215">
        <v>416.61599999999999</v>
      </c>
      <c r="I375" s="216"/>
      <c r="J375" s="217">
        <f>ROUND(I375*H375,2)</f>
        <v>0</v>
      </c>
      <c r="K375" s="218"/>
      <c r="L375" s="39"/>
      <c r="M375" s="219" t="s">
        <v>35</v>
      </c>
      <c r="N375" s="220" t="s">
        <v>47</v>
      </c>
      <c r="O375" s="64"/>
      <c r="P375" s="174">
        <f>O375*H375</f>
        <v>0</v>
      </c>
      <c r="Q375" s="174">
        <v>0</v>
      </c>
      <c r="R375" s="174">
        <f>Q375*H375</f>
        <v>0</v>
      </c>
      <c r="S375" s="174">
        <v>0</v>
      </c>
      <c r="T375" s="175">
        <f>S375*H375</f>
        <v>0</v>
      </c>
      <c r="U375" s="34"/>
      <c r="V375" s="34"/>
      <c r="W375" s="34"/>
      <c r="X375" s="34"/>
      <c r="Y375" s="34"/>
      <c r="Z375" s="34"/>
      <c r="AA375" s="34"/>
      <c r="AB375" s="34"/>
      <c r="AC375" s="34"/>
      <c r="AD375" s="34"/>
      <c r="AE375" s="34"/>
      <c r="AR375" s="176" t="s">
        <v>555</v>
      </c>
      <c r="AT375" s="176" t="s">
        <v>278</v>
      </c>
      <c r="AU375" s="176" t="s">
        <v>83</v>
      </c>
      <c r="AY375" s="17" t="s">
        <v>162</v>
      </c>
      <c r="BE375" s="177">
        <f>IF(N375="základní",J375,0)</f>
        <v>0</v>
      </c>
      <c r="BF375" s="177">
        <f>IF(N375="snížená",J375,0)</f>
        <v>0</v>
      </c>
      <c r="BG375" s="177">
        <f>IF(N375="zákl. přenesená",J375,0)</f>
        <v>0</v>
      </c>
      <c r="BH375" s="177">
        <f>IF(N375="sníž. přenesená",J375,0)</f>
        <v>0</v>
      </c>
      <c r="BI375" s="177">
        <f>IF(N375="nulová",J375,0)</f>
        <v>0</v>
      </c>
      <c r="BJ375" s="17" t="s">
        <v>83</v>
      </c>
      <c r="BK375" s="177">
        <f>ROUND(I375*H375,2)</f>
        <v>0</v>
      </c>
      <c r="BL375" s="17" t="s">
        <v>555</v>
      </c>
      <c r="BM375" s="176" t="s">
        <v>627</v>
      </c>
    </row>
    <row r="376" spans="1:65" s="2" customFormat="1" ht="39">
      <c r="A376" s="34"/>
      <c r="B376" s="35"/>
      <c r="C376" s="36"/>
      <c r="D376" s="178" t="s">
        <v>165</v>
      </c>
      <c r="E376" s="36"/>
      <c r="F376" s="179" t="s">
        <v>595</v>
      </c>
      <c r="G376" s="36"/>
      <c r="H376" s="36"/>
      <c r="I376" s="180"/>
      <c r="J376" s="36"/>
      <c r="K376" s="36"/>
      <c r="L376" s="39"/>
      <c r="M376" s="181"/>
      <c r="N376" s="182"/>
      <c r="O376" s="64"/>
      <c r="P376" s="64"/>
      <c r="Q376" s="64"/>
      <c r="R376" s="64"/>
      <c r="S376" s="64"/>
      <c r="T376" s="65"/>
      <c r="U376" s="34"/>
      <c r="V376" s="34"/>
      <c r="W376" s="34"/>
      <c r="X376" s="34"/>
      <c r="Y376" s="34"/>
      <c r="Z376" s="34"/>
      <c r="AA376" s="34"/>
      <c r="AB376" s="34"/>
      <c r="AC376" s="34"/>
      <c r="AD376" s="34"/>
      <c r="AE376" s="34"/>
      <c r="AT376" s="17" t="s">
        <v>165</v>
      </c>
      <c r="AU376" s="17" t="s">
        <v>83</v>
      </c>
    </row>
    <row r="377" spans="1:65" s="2" customFormat="1" ht="19.5">
      <c r="A377" s="34"/>
      <c r="B377" s="35"/>
      <c r="C377" s="36"/>
      <c r="D377" s="178" t="s">
        <v>219</v>
      </c>
      <c r="E377" s="36"/>
      <c r="F377" s="194" t="s">
        <v>628</v>
      </c>
      <c r="G377" s="36"/>
      <c r="H377" s="36"/>
      <c r="I377" s="180"/>
      <c r="J377" s="36"/>
      <c r="K377" s="36"/>
      <c r="L377" s="39"/>
      <c r="M377" s="181"/>
      <c r="N377" s="182"/>
      <c r="O377" s="64"/>
      <c r="P377" s="64"/>
      <c r="Q377" s="64"/>
      <c r="R377" s="64"/>
      <c r="S377" s="64"/>
      <c r="T377" s="65"/>
      <c r="U377" s="34"/>
      <c r="V377" s="34"/>
      <c r="W377" s="34"/>
      <c r="X377" s="34"/>
      <c r="Y377" s="34"/>
      <c r="Z377" s="34"/>
      <c r="AA377" s="34"/>
      <c r="AB377" s="34"/>
      <c r="AC377" s="34"/>
      <c r="AD377" s="34"/>
      <c r="AE377" s="34"/>
      <c r="AT377" s="17" t="s">
        <v>219</v>
      </c>
      <c r="AU377" s="17" t="s">
        <v>83</v>
      </c>
    </row>
    <row r="378" spans="1:65" s="12" customFormat="1" ht="11.25">
      <c r="B378" s="183"/>
      <c r="C378" s="184"/>
      <c r="D378" s="178" t="s">
        <v>166</v>
      </c>
      <c r="E378" s="185" t="s">
        <v>35</v>
      </c>
      <c r="F378" s="186" t="s">
        <v>625</v>
      </c>
      <c r="G378" s="184"/>
      <c r="H378" s="187">
        <v>416.61599999999999</v>
      </c>
      <c r="I378" s="188"/>
      <c r="J378" s="184"/>
      <c r="K378" s="184"/>
      <c r="L378" s="189"/>
      <c r="M378" s="190"/>
      <c r="N378" s="191"/>
      <c r="O378" s="191"/>
      <c r="P378" s="191"/>
      <c r="Q378" s="191"/>
      <c r="R378" s="191"/>
      <c r="S378" s="191"/>
      <c r="T378" s="192"/>
      <c r="AT378" s="193" t="s">
        <v>166</v>
      </c>
      <c r="AU378" s="193" t="s">
        <v>83</v>
      </c>
      <c r="AV378" s="12" t="s">
        <v>85</v>
      </c>
      <c r="AW378" s="12" t="s">
        <v>37</v>
      </c>
      <c r="AX378" s="12" t="s">
        <v>83</v>
      </c>
      <c r="AY378" s="193" t="s">
        <v>162</v>
      </c>
    </row>
    <row r="379" spans="1:65" s="2" customFormat="1" ht="24.2" customHeight="1">
      <c r="A379" s="34"/>
      <c r="B379" s="35"/>
      <c r="C379" s="211" t="s">
        <v>629</v>
      </c>
      <c r="D379" s="211" t="s">
        <v>278</v>
      </c>
      <c r="E379" s="212" t="s">
        <v>592</v>
      </c>
      <c r="F379" s="213" t="s">
        <v>593</v>
      </c>
      <c r="G379" s="214" t="s">
        <v>202</v>
      </c>
      <c r="H379" s="215">
        <v>798.21100000000001</v>
      </c>
      <c r="I379" s="216"/>
      <c r="J379" s="217">
        <f>ROUND(I379*H379,2)</f>
        <v>0</v>
      </c>
      <c r="K379" s="218"/>
      <c r="L379" s="39"/>
      <c r="M379" s="219" t="s">
        <v>35</v>
      </c>
      <c r="N379" s="220" t="s">
        <v>47</v>
      </c>
      <c r="O379" s="64"/>
      <c r="P379" s="174">
        <f>O379*H379</f>
        <v>0</v>
      </c>
      <c r="Q379" s="174">
        <v>0</v>
      </c>
      <c r="R379" s="174">
        <f>Q379*H379</f>
        <v>0</v>
      </c>
      <c r="S379" s="174">
        <v>0</v>
      </c>
      <c r="T379" s="175">
        <f>S379*H379</f>
        <v>0</v>
      </c>
      <c r="U379" s="34"/>
      <c r="V379" s="34"/>
      <c r="W379" s="34"/>
      <c r="X379" s="34"/>
      <c r="Y379" s="34"/>
      <c r="Z379" s="34"/>
      <c r="AA379" s="34"/>
      <c r="AB379" s="34"/>
      <c r="AC379" s="34"/>
      <c r="AD379" s="34"/>
      <c r="AE379" s="34"/>
      <c r="AR379" s="176" t="s">
        <v>555</v>
      </c>
      <c r="AT379" s="176" t="s">
        <v>278</v>
      </c>
      <c r="AU379" s="176" t="s">
        <v>83</v>
      </c>
      <c r="AY379" s="17" t="s">
        <v>162</v>
      </c>
      <c r="BE379" s="177">
        <f>IF(N379="základní",J379,0)</f>
        <v>0</v>
      </c>
      <c r="BF379" s="177">
        <f>IF(N379="snížená",J379,0)</f>
        <v>0</v>
      </c>
      <c r="BG379" s="177">
        <f>IF(N379="zákl. přenesená",J379,0)</f>
        <v>0</v>
      </c>
      <c r="BH379" s="177">
        <f>IF(N379="sníž. přenesená",J379,0)</f>
        <v>0</v>
      </c>
      <c r="BI379" s="177">
        <f>IF(N379="nulová",J379,0)</f>
        <v>0</v>
      </c>
      <c r="BJ379" s="17" t="s">
        <v>83</v>
      </c>
      <c r="BK379" s="177">
        <f>ROUND(I379*H379,2)</f>
        <v>0</v>
      </c>
      <c r="BL379" s="17" t="s">
        <v>555</v>
      </c>
      <c r="BM379" s="176" t="s">
        <v>630</v>
      </c>
    </row>
    <row r="380" spans="1:65" s="2" customFormat="1" ht="39">
      <c r="A380" s="34"/>
      <c r="B380" s="35"/>
      <c r="C380" s="36"/>
      <c r="D380" s="178" t="s">
        <v>165</v>
      </c>
      <c r="E380" s="36"/>
      <c r="F380" s="179" t="s">
        <v>595</v>
      </c>
      <c r="G380" s="36"/>
      <c r="H380" s="36"/>
      <c r="I380" s="180"/>
      <c r="J380" s="36"/>
      <c r="K380" s="36"/>
      <c r="L380" s="39"/>
      <c r="M380" s="181"/>
      <c r="N380" s="182"/>
      <c r="O380" s="64"/>
      <c r="P380" s="64"/>
      <c r="Q380" s="64"/>
      <c r="R380" s="64"/>
      <c r="S380" s="64"/>
      <c r="T380" s="65"/>
      <c r="U380" s="34"/>
      <c r="V380" s="34"/>
      <c r="W380" s="34"/>
      <c r="X380" s="34"/>
      <c r="Y380" s="34"/>
      <c r="Z380" s="34"/>
      <c r="AA380" s="34"/>
      <c r="AB380" s="34"/>
      <c r="AC380" s="34"/>
      <c r="AD380" s="34"/>
      <c r="AE380" s="34"/>
      <c r="AT380" s="17" t="s">
        <v>165</v>
      </c>
      <c r="AU380" s="17" t="s">
        <v>83</v>
      </c>
    </row>
    <row r="381" spans="1:65" s="2" customFormat="1" ht="29.25">
      <c r="A381" s="34"/>
      <c r="B381" s="35"/>
      <c r="C381" s="36"/>
      <c r="D381" s="178" t="s">
        <v>219</v>
      </c>
      <c r="E381" s="36"/>
      <c r="F381" s="194" t="s">
        <v>631</v>
      </c>
      <c r="G381" s="36"/>
      <c r="H381" s="36"/>
      <c r="I381" s="180"/>
      <c r="J381" s="36"/>
      <c r="K381" s="36"/>
      <c r="L381" s="39"/>
      <c r="M381" s="181"/>
      <c r="N381" s="182"/>
      <c r="O381" s="64"/>
      <c r="P381" s="64"/>
      <c r="Q381" s="64"/>
      <c r="R381" s="64"/>
      <c r="S381" s="64"/>
      <c r="T381" s="65"/>
      <c r="U381" s="34"/>
      <c r="V381" s="34"/>
      <c r="W381" s="34"/>
      <c r="X381" s="34"/>
      <c r="Y381" s="34"/>
      <c r="Z381" s="34"/>
      <c r="AA381" s="34"/>
      <c r="AB381" s="34"/>
      <c r="AC381" s="34"/>
      <c r="AD381" s="34"/>
      <c r="AE381" s="34"/>
      <c r="AT381" s="17" t="s">
        <v>219</v>
      </c>
      <c r="AU381" s="17" t="s">
        <v>83</v>
      </c>
    </row>
    <row r="382" spans="1:65" s="12" customFormat="1" ht="11.25">
      <c r="B382" s="183"/>
      <c r="C382" s="184"/>
      <c r="D382" s="178" t="s">
        <v>166</v>
      </c>
      <c r="E382" s="185" t="s">
        <v>35</v>
      </c>
      <c r="F382" s="186" t="s">
        <v>632</v>
      </c>
      <c r="G382" s="184"/>
      <c r="H382" s="187">
        <v>792.31100000000004</v>
      </c>
      <c r="I382" s="188"/>
      <c r="J382" s="184"/>
      <c r="K382" s="184"/>
      <c r="L382" s="189"/>
      <c r="M382" s="190"/>
      <c r="N382" s="191"/>
      <c r="O382" s="191"/>
      <c r="P382" s="191"/>
      <c r="Q382" s="191"/>
      <c r="R382" s="191"/>
      <c r="S382" s="191"/>
      <c r="T382" s="192"/>
      <c r="AT382" s="193" t="s">
        <v>166</v>
      </c>
      <c r="AU382" s="193" t="s">
        <v>83</v>
      </c>
      <c r="AV382" s="12" t="s">
        <v>85</v>
      </c>
      <c r="AW382" s="12" t="s">
        <v>37</v>
      </c>
      <c r="AX382" s="12" t="s">
        <v>76</v>
      </c>
      <c r="AY382" s="193" t="s">
        <v>162</v>
      </c>
    </row>
    <row r="383" spans="1:65" s="12" customFormat="1" ht="11.25">
      <c r="B383" s="183"/>
      <c r="C383" s="184"/>
      <c r="D383" s="178" t="s">
        <v>166</v>
      </c>
      <c r="E383" s="185" t="s">
        <v>35</v>
      </c>
      <c r="F383" s="186" t="s">
        <v>633</v>
      </c>
      <c r="G383" s="184"/>
      <c r="H383" s="187">
        <v>2.8</v>
      </c>
      <c r="I383" s="188"/>
      <c r="J383" s="184"/>
      <c r="K383" s="184"/>
      <c r="L383" s="189"/>
      <c r="M383" s="190"/>
      <c r="N383" s="191"/>
      <c r="O383" s="191"/>
      <c r="P383" s="191"/>
      <c r="Q383" s="191"/>
      <c r="R383" s="191"/>
      <c r="S383" s="191"/>
      <c r="T383" s="192"/>
      <c r="AT383" s="193" t="s">
        <v>166</v>
      </c>
      <c r="AU383" s="193" t="s">
        <v>83</v>
      </c>
      <c r="AV383" s="12" t="s">
        <v>85</v>
      </c>
      <c r="AW383" s="12" t="s">
        <v>37</v>
      </c>
      <c r="AX383" s="12" t="s">
        <v>76</v>
      </c>
      <c r="AY383" s="193" t="s">
        <v>162</v>
      </c>
    </row>
    <row r="384" spans="1:65" s="12" customFormat="1" ht="11.25">
      <c r="B384" s="183"/>
      <c r="C384" s="184"/>
      <c r="D384" s="178" t="s">
        <v>166</v>
      </c>
      <c r="E384" s="185" t="s">
        <v>35</v>
      </c>
      <c r="F384" s="186" t="s">
        <v>634</v>
      </c>
      <c r="G384" s="184"/>
      <c r="H384" s="187">
        <v>3.1</v>
      </c>
      <c r="I384" s="188"/>
      <c r="J384" s="184"/>
      <c r="K384" s="184"/>
      <c r="L384" s="189"/>
      <c r="M384" s="190"/>
      <c r="N384" s="191"/>
      <c r="O384" s="191"/>
      <c r="P384" s="191"/>
      <c r="Q384" s="191"/>
      <c r="R384" s="191"/>
      <c r="S384" s="191"/>
      <c r="T384" s="192"/>
      <c r="AT384" s="193" t="s">
        <v>166</v>
      </c>
      <c r="AU384" s="193" t="s">
        <v>83</v>
      </c>
      <c r="AV384" s="12" t="s">
        <v>85</v>
      </c>
      <c r="AW384" s="12" t="s">
        <v>37</v>
      </c>
      <c r="AX384" s="12" t="s">
        <v>76</v>
      </c>
      <c r="AY384" s="193" t="s">
        <v>162</v>
      </c>
    </row>
    <row r="385" spans="1:65" s="14" customFormat="1" ht="11.25">
      <c r="B385" s="221"/>
      <c r="C385" s="222"/>
      <c r="D385" s="178" t="s">
        <v>166</v>
      </c>
      <c r="E385" s="223" t="s">
        <v>35</v>
      </c>
      <c r="F385" s="224" t="s">
        <v>461</v>
      </c>
      <c r="G385" s="222"/>
      <c r="H385" s="225">
        <v>798.21100000000001</v>
      </c>
      <c r="I385" s="226"/>
      <c r="J385" s="222"/>
      <c r="K385" s="222"/>
      <c r="L385" s="227"/>
      <c r="M385" s="228"/>
      <c r="N385" s="229"/>
      <c r="O385" s="229"/>
      <c r="P385" s="229"/>
      <c r="Q385" s="229"/>
      <c r="R385" s="229"/>
      <c r="S385" s="229"/>
      <c r="T385" s="230"/>
      <c r="AT385" s="231" t="s">
        <v>166</v>
      </c>
      <c r="AU385" s="231" t="s">
        <v>83</v>
      </c>
      <c r="AV385" s="14" t="s">
        <v>163</v>
      </c>
      <c r="AW385" s="14" t="s">
        <v>37</v>
      </c>
      <c r="AX385" s="14" t="s">
        <v>83</v>
      </c>
      <c r="AY385" s="231" t="s">
        <v>162</v>
      </c>
    </row>
    <row r="386" spans="1:65" s="2" customFormat="1" ht="16.5" customHeight="1">
      <c r="A386" s="34"/>
      <c r="B386" s="35"/>
      <c r="C386" s="211" t="s">
        <v>635</v>
      </c>
      <c r="D386" s="211" t="s">
        <v>278</v>
      </c>
      <c r="E386" s="212" t="s">
        <v>585</v>
      </c>
      <c r="F386" s="213" t="s">
        <v>586</v>
      </c>
      <c r="G386" s="214" t="s">
        <v>202</v>
      </c>
      <c r="H386" s="215">
        <v>560.654</v>
      </c>
      <c r="I386" s="216"/>
      <c r="J386" s="217">
        <f>ROUND(I386*H386,2)</f>
        <v>0</v>
      </c>
      <c r="K386" s="218"/>
      <c r="L386" s="39"/>
      <c r="M386" s="219" t="s">
        <v>35</v>
      </c>
      <c r="N386" s="220" t="s">
        <v>47</v>
      </c>
      <c r="O386" s="64"/>
      <c r="P386" s="174">
        <f>O386*H386</f>
        <v>0</v>
      </c>
      <c r="Q386" s="174">
        <v>0</v>
      </c>
      <c r="R386" s="174">
        <f>Q386*H386</f>
        <v>0</v>
      </c>
      <c r="S386" s="174">
        <v>0</v>
      </c>
      <c r="T386" s="175">
        <f>S386*H386</f>
        <v>0</v>
      </c>
      <c r="U386" s="34"/>
      <c r="V386" s="34"/>
      <c r="W386" s="34"/>
      <c r="X386" s="34"/>
      <c r="Y386" s="34"/>
      <c r="Z386" s="34"/>
      <c r="AA386" s="34"/>
      <c r="AB386" s="34"/>
      <c r="AC386" s="34"/>
      <c r="AD386" s="34"/>
      <c r="AE386" s="34"/>
      <c r="AR386" s="176" t="s">
        <v>555</v>
      </c>
      <c r="AT386" s="176" t="s">
        <v>278</v>
      </c>
      <c r="AU386" s="176" t="s">
        <v>83</v>
      </c>
      <c r="AY386" s="17" t="s">
        <v>162</v>
      </c>
      <c r="BE386" s="177">
        <f>IF(N386="základní",J386,0)</f>
        <v>0</v>
      </c>
      <c r="BF386" s="177">
        <f>IF(N386="snížená",J386,0)</f>
        <v>0</v>
      </c>
      <c r="BG386" s="177">
        <f>IF(N386="zákl. přenesená",J386,0)</f>
        <v>0</v>
      </c>
      <c r="BH386" s="177">
        <f>IF(N386="sníž. přenesená",J386,0)</f>
        <v>0</v>
      </c>
      <c r="BI386" s="177">
        <f>IF(N386="nulová",J386,0)</f>
        <v>0</v>
      </c>
      <c r="BJ386" s="17" t="s">
        <v>83</v>
      </c>
      <c r="BK386" s="177">
        <f>ROUND(I386*H386,2)</f>
        <v>0</v>
      </c>
      <c r="BL386" s="17" t="s">
        <v>555</v>
      </c>
      <c r="BM386" s="176" t="s">
        <v>636</v>
      </c>
    </row>
    <row r="387" spans="1:65" s="2" customFormat="1" ht="29.25">
      <c r="A387" s="34"/>
      <c r="B387" s="35"/>
      <c r="C387" s="36"/>
      <c r="D387" s="178" t="s">
        <v>165</v>
      </c>
      <c r="E387" s="36"/>
      <c r="F387" s="179" t="s">
        <v>588</v>
      </c>
      <c r="G387" s="36"/>
      <c r="H387" s="36"/>
      <c r="I387" s="180"/>
      <c r="J387" s="36"/>
      <c r="K387" s="36"/>
      <c r="L387" s="39"/>
      <c r="M387" s="181"/>
      <c r="N387" s="182"/>
      <c r="O387" s="64"/>
      <c r="P387" s="64"/>
      <c r="Q387" s="64"/>
      <c r="R387" s="64"/>
      <c r="S387" s="64"/>
      <c r="T387" s="65"/>
      <c r="U387" s="34"/>
      <c r="V387" s="34"/>
      <c r="W387" s="34"/>
      <c r="X387" s="34"/>
      <c r="Y387" s="34"/>
      <c r="Z387" s="34"/>
      <c r="AA387" s="34"/>
      <c r="AB387" s="34"/>
      <c r="AC387" s="34"/>
      <c r="AD387" s="34"/>
      <c r="AE387" s="34"/>
      <c r="AT387" s="17" t="s">
        <v>165</v>
      </c>
      <c r="AU387" s="17" t="s">
        <v>83</v>
      </c>
    </row>
    <row r="388" spans="1:65" s="2" customFormat="1" ht="39">
      <c r="A388" s="34"/>
      <c r="B388" s="35"/>
      <c r="C388" s="36"/>
      <c r="D388" s="178" t="s">
        <v>219</v>
      </c>
      <c r="E388" s="36"/>
      <c r="F388" s="194" t="s">
        <v>637</v>
      </c>
      <c r="G388" s="36"/>
      <c r="H388" s="36"/>
      <c r="I388" s="180"/>
      <c r="J388" s="36"/>
      <c r="K388" s="36"/>
      <c r="L388" s="39"/>
      <c r="M388" s="181"/>
      <c r="N388" s="182"/>
      <c r="O388" s="64"/>
      <c r="P388" s="64"/>
      <c r="Q388" s="64"/>
      <c r="R388" s="64"/>
      <c r="S388" s="64"/>
      <c r="T388" s="65"/>
      <c r="U388" s="34"/>
      <c r="V388" s="34"/>
      <c r="W388" s="34"/>
      <c r="X388" s="34"/>
      <c r="Y388" s="34"/>
      <c r="Z388" s="34"/>
      <c r="AA388" s="34"/>
      <c r="AB388" s="34"/>
      <c r="AC388" s="34"/>
      <c r="AD388" s="34"/>
      <c r="AE388" s="34"/>
      <c r="AT388" s="17" t="s">
        <v>219</v>
      </c>
      <c r="AU388" s="17" t="s">
        <v>83</v>
      </c>
    </row>
    <row r="389" spans="1:65" s="12" customFormat="1" ht="11.25">
      <c r="B389" s="183"/>
      <c r="C389" s="184"/>
      <c r="D389" s="178" t="s">
        <v>166</v>
      </c>
      <c r="E389" s="185" t="s">
        <v>35</v>
      </c>
      <c r="F389" s="186" t="s">
        <v>638</v>
      </c>
      <c r="G389" s="184"/>
      <c r="H389" s="187">
        <v>554.54</v>
      </c>
      <c r="I389" s="188"/>
      <c r="J389" s="184"/>
      <c r="K389" s="184"/>
      <c r="L389" s="189"/>
      <c r="M389" s="190"/>
      <c r="N389" s="191"/>
      <c r="O389" s="191"/>
      <c r="P389" s="191"/>
      <c r="Q389" s="191"/>
      <c r="R389" s="191"/>
      <c r="S389" s="191"/>
      <c r="T389" s="192"/>
      <c r="AT389" s="193" t="s">
        <v>166</v>
      </c>
      <c r="AU389" s="193" t="s">
        <v>83</v>
      </c>
      <c r="AV389" s="12" t="s">
        <v>85</v>
      </c>
      <c r="AW389" s="12" t="s">
        <v>37</v>
      </c>
      <c r="AX389" s="12" t="s">
        <v>76</v>
      </c>
      <c r="AY389" s="193" t="s">
        <v>162</v>
      </c>
    </row>
    <row r="390" spans="1:65" s="12" customFormat="1" ht="11.25">
      <c r="B390" s="183"/>
      <c r="C390" s="184"/>
      <c r="D390" s="178" t="s">
        <v>166</v>
      </c>
      <c r="E390" s="185" t="s">
        <v>35</v>
      </c>
      <c r="F390" s="186" t="s">
        <v>639</v>
      </c>
      <c r="G390" s="184"/>
      <c r="H390" s="187">
        <v>2.8</v>
      </c>
      <c r="I390" s="188"/>
      <c r="J390" s="184"/>
      <c r="K390" s="184"/>
      <c r="L390" s="189"/>
      <c r="M390" s="190"/>
      <c r="N390" s="191"/>
      <c r="O390" s="191"/>
      <c r="P390" s="191"/>
      <c r="Q390" s="191"/>
      <c r="R390" s="191"/>
      <c r="S390" s="191"/>
      <c r="T390" s="192"/>
      <c r="AT390" s="193" t="s">
        <v>166</v>
      </c>
      <c r="AU390" s="193" t="s">
        <v>83</v>
      </c>
      <c r="AV390" s="12" t="s">
        <v>85</v>
      </c>
      <c r="AW390" s="12" t="s">
        <v>37</v>
      </c>
      <c r="AX390" s="12" t="s">
        <v>76</v>
      </c>
      <c r="AY390" s="193" t="s">
        <v>162</v>
      </c>
    </row>
    <row r="391" spans="1:65" s="12" customFormat="1" ht="11.25">
      <c r="B391" s="183"/>
      <c r="C391" s="184"/>
      <c r="D391" s="178" t="s">
        <v>166</v>
      </c>
      <c r="E391" s="185" t="s">
        <v>35</v>
      </c>
      <c r="F391" s="186" t="s">
        <v>640</v>
      </c>
      <c r="G391" s="184"/>
      <c r="H391" s="187">
        <v>3.3140000000000001</v>
      </c>
      <c r="I391" s="188"/>
      <c r="J391" s="184"/>
      <c r="K391" s="184"/>
      <c r="L391" s="189"/>
      <c r="M391" s="190"/>
      <c r="N391" s="191"/>
      <c r="O391" s="191"/>
      <c r="P391" s="191"/>
      <c r="Q391" s="191"/>
      <c r="R391" s="191"/>
      <c r="S391" s="191"/>
      <c r="T391" s="192"/>
      <c r="AT391" s="193" t="s">
        <v>166</v>
      </c>
      <c r="AU391" s="193" t="s">
        <v>83</v>
      </c>
      <c r="AV391" s="12" t="s">
        <v>85</v>
      </c>
      <c r="AW391" s="12" t="s">
        <v>37</v>
      </c>
      <c r="AX391" s="12" t="s">
        <v>76</v>
      </c>
      <c r="AY391" s="193" t="s">
        <v>162</v>
      </c>
    </row>
    <row r="392" spans="1:65" s="14" customFormat="1" ht="11.25">
      <c r="B392" s="221"/>
      <c r="C392" s="222"/>
      <c r="D392" s="178" t="s">
        <v>166</v>
      </c>
      <c r="E392" s="223" t="s">
        <v>35</v>
      </c>
      <c r="F392" s="224" t="s">
        <v>461</v>
      </c>
      <c r="G392" s="222"/>
      <c r="H392" s="225">
        <v>560.654</v>
      </c>
      <c r="I392" s="226"/>
      <c r="J392" s="222"/>
      <c r="K392" s="222"/>
      <c r="L392" s="227"/>
      <c r="M392" s="228"/>
      <c r="N392" s="229"/>
      <c r="O392" s="229"/>
      <c r="P392" s="229"/>
      <c r="Q392" s="229"/>
      <c r="R392" s="229"/>
      <c r="S392" s="229"/>
      <c r="T392" s="230"/>
      <c r="AT392" s="231" t="s">
        <v>166</v>
      </c>
      <c r="AU392" s="231" t="s">
        <v>83</v>
      </c>
      <c r="AV392" s="14" t="s">
        <v>163</v>
      </c>
      <c r="AW392" s="14" t="s">
        <v>37</v>
      </c>
      <c r="AX392" s="14" t="s">
        <v>83</v>
      </c>
      <c r="AY392" s="231" t="s">
        <v>162</v>
      </c>
    </row>
    <row r="393" spans="1:65" s="2" customFormat="1" ht="24.2" customHeight="1">
      <c r="A393" s="34"/>
      <c r="B393" s="35"/>
      <c r="C393" s="211" t="s">
        <v>641</v>
      </c>
      <c r="D393" s="211" t="s">
        <v>278</v>
      </c>
      <c r="E393" s="212" t="s">
        <v>642</v>
      </c>
      <c r="F393" s="213" t="s">
        <v>643</v>
      </c>
      <c r="G393" s="214" t="s">
        <v>202</v>
      </c>
      <c r="H393" s="215">
        <v>560.654</v>
      </c>
      <c r="I393" s="216"/>
      <c r="J393" s="217">
        <f>ROUND(I393*H393,2)</f>
        <v>0</v>
      </c>
      <c r="K393" s="218"/>
      <c r="L393" s="39"/>
      <c r="M393" s="219" t="s">
        <v>35</v>
      </c>
      <c r="N393" s="220" t="s">
        <v>47</v>
      </c>
      <c r="O393" s="64"/>
      <c r="P393" s="174">
        <f>O393*H393</f>
        <v>0</v>
      </c>
      <c r="Q393" s="174">
        <v>0</v>
      </c>
      <c r="R393" s="174">
        <f>Q393*H393</f>
        <v>0</v>
      </c>
      <c r="S393" s="174">
        <v>0</v>
      </c>
      <c r="T393" s="175">
        <f>S393*H393</f>
        <v>0</v>
      </c>
      <c r="U393" s="34"/>
      <c r="V393" s="34"/>
      <c r="W393" s="34"/>
      <c r="X393" s="34"/>
      <c r="Y393" s="34"/>
      <c r="Z393" s="34"/>
      <c r="AA393" s="34"/>
      <c r="AB393" s="34"/>
      <c r="AC393" s="34"/>
      <c r="AD393" s="34"/>
      <c r="AE393" s="34"/>
      <c r="AR393" s="176" t="s">
        <v>555</v>
      </c>
      <c r="AT393" s="176" t="s">
        <v>278</v>
      </c>
      <c r="AU393" s="176" t="s">
        <v>83</v>
      </c>
      <c r="AY393" s="17" t="s">
        <v>162</v>
      </c>
      <c r="BE393" s="177">
        <f>IF(N393="základní",J393,0)</f>
        <v>0</v>
      </c>
      <c r="BF393" s="177">
        <f>IF(N393="snížená",J393,0)</f>
        <v>0</v>
      </c>
      <c r="BG393" s="177">
        <f>IF(N393="zákl. přenesená",J393,0)</f>
        <v>0</v>
      </c>
      <c r="BH393" s="177">
        <f>IF(N393="sníž. přenesená",J393,0)</f>
        <v>0</v>
      </c>
      <c r="BI393" s="177">
        <f>IF(N393="nulová",J393,0)</f>
        <v>0</v>
      </c>
      <c r="BJ393" s="17" t="s">
        <v>83</v>
      </c>
      <c r="BK393" s="177">
        <f>ROUND(I393*H393,2)</f>
        <v>0</v>
      </c>
      <c r="BL393" s="17" t="s">
        <v>555</v>
      </c>
      <c r="BM393" s="176" t="s">
        <v>644</v>
      </c>
    </row>
    <row r="394" spans="1:65" s="2" customFormat="1" ht="39">
      <c r="A394" s="34"/>
      <c r="B394" s="35"/>
      <c r="C394" s="36"/>
      <c r="D394" s="178" t="s">
        <v>165</v>
      </c>
      <c r="E394" s="36"/>
      <c r="F394" s="179" t="s">
        <v>645</v>
      </c>
      <c r="G394" s="36"/>
      <c r="H394" s="36"/>
      <c r="I394" s="180"/>
      <c r="J394" s="36"/>
      <c r="K394" s="36"/>
      <c r="L394" s="39"/>
      <c r="M394" s="181"/>
      <c r="N394" s="182"/>
      <c r="O394" s="64"/>
      <c r="P394" s="64"/>
      <c r="Q394" s="64"/>
      <c r="R394" s="64"/>
      <c r="S394" s="64"/>
      <c r="T394" s="65"/>
      <c r="U394" s="34"/>
      <c r="V394" s="34"/>
      <c r="W394" s="34"/>
      <c r="X394" s="34"/>
      <c r="Y394" s="34"/>
      <c r="Z394" s="34"/>
      <c r="AA394" s="34"/>
      <c r="AB394" s="34"/>
      <c r="AC394" s="34"/>
      <c r="AD394" s="34"/>
      <c r="AE394" s="34"/>
      <c r="AT394" s="17" t="s">
        <v>165</v>
      </c>
      <c r="AU394" s="17" t="s">
        <v>83</v>
      </c>
    </row>
    <row r="395" spans="1:65" s="2" customFormat="1" ht="19.5">
      <c r="A395" s="34"/>
      <c r="B395" s="35"/>
      <c r="C395" s="36"/>
      <c r="D395" s="178" t="s">
        <v>219</v>
      </c>
      <c r="E395" s="36"/>
      <c r="F395" s="194" t="s">
        <v>646</v>
      </c>
      <c r="G395" s="36"/>
      <c r="H395" s="36"/>
      <c r="I395" s="180"/>
      <c r="J395" s="36"/>
      <c r="K395" s="36"/>
      <c r="L395" s="39"/>
      <c r="M395" s="181"/>
      <c r="N395" s="182"/>
      <c r="O395" s="64"/>
      <c r="P395" s="64"/>
      <c r="Q395" s="64"/>
      <c r="R395" s="64"/>
      <c r="S395" s="64"/>
      <c r="T395" s="65"/>
      <c r="U395" s="34"/>
      <c r="V395" s="34"/>
      <c r="W395" s="34"/>
      <c r="X395" s="34"/>
      <c r="Y395" s="34"/>
      <c r="Z395" s="34"/>
      <c r="AA395" s="34"/>
      <c r="AB395" s="34"/>
      <c r="AC395" s="34"/>
      <c r="AD395" s="34"/>
      <c r="AE395" s="34"/>
      <c r="AT395" s="17" t="s">
        <v>219</v>
      </c>
      <c r="AU395" s="17" t="s">
        <v>83</v>
      </c>
    </row>
    <row r="396" spans="1:65" s="12" customFormat="1" ht="11.25">
      <c r="B396" s="183"/>
      <c r="C396" s="184"/>
      <c r="D396" s="178" t="s">
        <v>166</v>
      </c>
      <c r="E396" s="185" t="s">
        <v>35</v>
      </c>
      <c r="F396" s="186" t="s">
        <v>638</v>
      </c>
      <c r="G396" s="184"/>
      <c r="H396" s="187">
        <v>554.54</v>
      </c>
      <c r="I396" s="188"/>
      <c r="J396" s="184"/>
      <c r="K396" s="184"/>
      <c r="L396" s="189"/>
      <c r="M396" s="190"/>
      <c r="N396" s="191"/>
      <c r="O396" s="191"/>
      <c r="P396" s="191"/>
      <c r="Q396" s="191"/>
      <c r="R396" s="191"/>
      <c r="S396" s="191"/>
      <c r="T396" s="192"/>
      <c r="AT396" s="193" t="s">
        <v>166</v>
      </c>
      <c r="AU396" s="193" t="s">
        <v>83</v>
      </c>
      <c r="AV396" s="12" t="s">
        <v>85</v>
      </c>
      <c r="AW396" s="12" t="s">
        <v>37</v>
      </c>
      <c r="AX396" s="12" t="s">
        <v>76</v>
      </c>
      <c r="AY396" s="193" t="s">
        <v>162</v>
      </c>
    </row>
    <row r="397" spans="1:65" s="12" customFormat="1" ht="11.25">
      <c r="B397" s="183"/>
      <c r="C397" s="184"/>
      <c r="D397" s="178" t="s">
        <v>166</v>
      </c>
      <c r="E397" s="185" t="s">
        <v>35</v>
      </c>
      <c r="F397" s="186" t="s">
        <v>639</v>
      </c>
      <c r="G397" s="184"/>
      <c r="H397" s="187">
        <v>2.8</v>
      </c>
      <c r="I397" s="188"/>
      <c r="J397" s="184"/>
      <c r="K397" s="184"/>
      <c r="L397" s="189"/>
      <c r="M397" s="190"/>
      <c r="N397" s="191"/>
      <c r="O397" s="191"/>
      <c r="P397" s="191"/>
      <c r="Q397" s="191"/>
      <c r="R397" s="191"/>
      <c r="S397" s="191"/>
      <c r="T397" s="192"/>
      <c r="AT397" s="193" t="s">
        <v>166</v>
      </c>
      <c r="AU397" s="193" t="s">
        <v>83</v>
      </c>
      <c r="AV397" s="12" t="s">
        <v>85</v>
      </c>
      <c r="AW397" s="12" t="s">
        <v>37</v>
      </c>
      <c r="AX397" s="12" t="s">
        <v>76</v>
      </c>
      <c r="AY397" s="193" t="s">
        <v>162</v>
      </c>
    </row>
    <row r="398" spans="1:65" s="12" customFormat="1" ht="11.25">
      <c r="B398" s="183"/>
      <c r="C398" s="184"/>
      <c r="D398" s="178" t="s">
        <v>166</v>
      </c>
      <c r="E398" s="185" t="s">
        <v>35</v>
      </c>
      <c r="F398" s="186" t="s">
        <v>640</v>
      </c>
      <c r="G398" s="184"/>
      <c r="H398" s="187">
        <v>3.3140000000000001</v>
      </c>
      <c r="I398" s="188"/>
      <c r="J398" s="184"/>
      <c r="K398" s="184"/>
      <c r="L398" s="189"/>
      <c r="M398" s="190"/>
      <c r="N398" s="191"/>
      <c r="O398" s="191"/>
      <c r="P398" s="191"/>
      <c r="Q398" s="191"/>
      <c r="R398" s="191"/>
      <c r="S398" s="191"/>
      <c r="T398" s="192"/>
      <c r="AT398" s="193" t="s">
        <v>166</v>
      </c>
      <c r="AU398" s="193" t="s">
        <v>83</v>
      </c>
      <c r="AV398" s="12" t="s">
        <v>85</v>
      </c>
      <c r="AW398" s="12" t="s">
        <v>37</v>
      </c>
      <c r="AX398" s="12" t="s">
        <v>76</v>
      </c>
      <c r="AY398" s="193" t="s">
        <v>162</v>
      </c>
    </row>
    <row r="399" spans="1:65" s="14" customFormat="1" ht="11.25">
      <c r="B399" s="221"/>
      <c r="C399" s="222"/>
      <c r="D399" s="178" t="s">
        <v>166</v>
      </c>
      <c r="E399" s="223" t="s">
        <v>35</v>
      </c>
      <c r="F399" s="224" t="s">
        <v>461</v>
      </c>
      <c r="G399" s="222"/>
      <c r="H399" s="225">
        <v>560.654</v>
      </c>
      <c r="I399" s="226"/>
      <c r="J399" s="222"/>
      <c r="K399" s="222"/>
      <c r="L399" s="227"/>
      <c r="M399" s="228"/>
      <c r="N399" s="229"/>
      <c r="O399" s="229"/>
      <c r="P399" s="229"/>
      <c r="Q399" s="229"/>
      <c r="R399" s="229"/>
      <c r="S399" s="229"/>
      <c r="T399" s="230"/>
      <c r="AT399" s="231" t="s">
        <v>166</v>
      </c>
      <c r="AU399" s="231" t="s">
        <v>83</v>
      </c>
      <c r="AV399" s="14" t="s">
        <v>163</v>
      </c>
      <c r="AW399" s="14" t="s">
        <v>37</v>
      </c>
      <c r="AX399" s="14" t="s">
        <v>83</v>
      </c>
      <c r="AY399" s="231" t="s">
        <v>162</v>
      </c>
    </row>
    <row r="400" spans="1:65" s="2" customFormat="1" ht="16.5" customHeight="1">
      <c r="A400" s="34"/>
      <c r="B400" s="35"/>
      <c r="C400" s="211" t="s">
        <v>647</v>
      </c>
      <c r="D400" s="211" t="s">
        <v>278</v>
      </c>
      <c r="E400" s="212" t="s">
        <v>648</v>
      </c>
      <c r="F400" s="213" t="s">
        <v>649</v>
      </c>
      <c r="G400" s="214" t="s">
        <v>202</v>
      </c>
      <c r="H400" s="215">
        <v>2448</v>
      </c>
      <c r="I400" s="216"/>
      <c r="J400" s="217">
        <f>ROUND(I400*H400,2)</f>
        <v>0</v>
      </c>
      <c r="K400" s="218"/>
      <c r="L400" s="39"/>
      <c r="M400" s="219" t="s">
        <v>35</v>
      </c>
      <c r="N400" s="220" t="s">
        <v>47</v>
      </c>
      <c r="O400" s="64"/>
      <c r="P400" s="174">
        <f>O400*H400</f>
        <v>0</v>
      </c>
      <c r="Q400" s="174">
        <v>0</v>
      </c>
      <c r="R400" s="174">
        <f>Q400*H400</f>
        <v>0</v>
      </c>
      <c r="S400" s="174">
        <v>0</v>
      </c>
      <c r="T400" s="175">
        <f>S400*H400</f>
        <v>0</v>
      </c>
      <c r="U400" s="34"/>
      <c r="V400" s="34"/>
      <c r="W400" s="34"/>
      <c r="X400" s="34"/>
      <c r="Y400" s="34"/>
      <c r="Z400" s="34"/>
      <c r="AA400" s="34"/>
      <c r="AB400" s="34"/>
      <c r="AC400" s="34"/>
      <c r="AD400" s="34"/>
      <c r="AE400" s="34"/>
      <c r="AR400" s="176" t="s">
        <v>555</v>
      </c>
      <c r="AT400" s="176" t="s">
        <v>278</v>
      </c>
      <c r="AU400" s="176" t="s">
        <v>83</v>
      </c>
      <c r="AY400" s="17" t="s">
        <v>162</v>
      </c>
      <c r="BE400" s="177">
        <f>IF(N400="základní",J400,0)</f>
        <v>0</v>
      </c>
      <c r="BF400" s="177">
        <f>IF(N400="snížená",J400,0)</f>
        <v>0</v>
      </c>
      <c r="BG400" s="177">
        <f>IF(N400="zákl. přenesená",J400,0)</f>
        <v>0</v>
      </c>
      <c r="BH400" s="177">
        <f>IF(N400="sníž. přenesená",J400,0)</f>
        <v>0</v>
      </c>
      <c r="BI400" s="177">
        <f>IF(N400="nulová",J400,0)</f>
        <v>0</v>
      </c>
      <c r="BJ400" s="17" t="s">
        <v>83</v>
      </c>
      <c r="BK400" s="177">
        <f>ROUND(I400*H400,2)</f>
        <v>0</v>
      </c>
      <c r="BL400" s="17" t="s">
        <v>555</v>
      </c>
      <c r="BM400" s="176" t="s">
        <v>650</v>
      </c>
    </row>
    <row r="401" spans="1:65" s="2" customFormat="1" ht="29.25">
      <c r="A401" s="34"/>
      <c r="B401" s="35"/>
      <c r="C401" s="36"/>
      <c r="D401" s="178" t="s">
        <v>165</v>
      </c>
      <c r="E401" s="36"/>
      <c r="F401" s="179" t="s">
        <v>651</v>
      </c>
      <c r="G401" s="36"/>
      <c r="H401" s="36"/>
      <c r="I401" s="180"/>
      <c r="J401" s="36"/>
      <c r="K401" s="36"/>
      <c r="L401" s="39"/>
      <c r="M401" s="181"/>
      <c r="N401" s="182"/>
      <c r="O401" s="64"/>
      <c r="P401" s="64"/>
      <c r="Q401" s="64"/>
      <c r="R401" s="64"/>
      <c r="S401" s="64"/>
      <c r="T401" s="65"/>
      <c r="U401" s="34"/>
      <c r="V401" s="34"/>
      <c r="W401" s="34"/>
      <c r="X401" s="34"/>
      <c r="Y401" s="34"/>
      <c r="Z401" s="34"/>
      <c r="AA401" s="34"/>
      <c r="AB401" s="34"/>
      <c r="AC401" s="34"/>
      <c r="AD401" s="34"/>
      <c r="AE401" s="34"/>
      <c r="AT401" s="17" t="s">
        <v>165</v>
      </c>
      <c r="AU401" s="17" t="s">
        <v>83</v>
      </c>
    </row>
    <row r="402" spans="1:65" s="2" customFormat="1" ht="19.5">
      <c r="A402" s="34"/>
      <c r="B402" s="35"/>
      <c r="C402" s="36"/>
      <c r="D402" s="178" t="s">
        <v>219</v>
      </c>
      <c r="E402" s="36"/>
      <c r="F402" s="194" t="s">
        <v>652</v>
      </c>
      <c r="G402" s="36"/>
      <c r="H402" s="36"/>
      <c r="I402" s="180"/>
      <c r="J402" s="36"/>
      <c r="K402" s="36"/>
      <c r="L402" s="39"/>
      <c r="M402" s="181"/>
      <c r="N402" s="182"/>
      <c r="O402" s="64"/>
      <c r="P402" s="64"/>
      <c r="Q402" s="64"/>
      <c r="R402" s="64"/>
      <c r="S402" s="64"/>
      <c r="T402" s="65"/>
      <c r="U402" s="34"/>
      <c r="V402" s="34"/>
      <c r="W402" s="34"/>
      <c r="X402" s="34"/>
      <c r="Y402" s="34"/>
      <c r="Z402" s="34"/>
      <c r="AA402" s="34"/>
      <c r="AB402" s="34"/>
      <c r="AC402" s="34"/>
      <c r="AD402" s="34"/>
      <c r="AE402" s="34"/>
      <c r="AT402" s="17" t="s">
        <v>219</v>
      </c>
      <c r="AU402" s="17" t="s">
        <v>83</v>
      </c>
    </row>
    <row r="403" spans="1:65" s="12" customFormat="1" ht="11.25">
      <c r="B403" s="183"/>
      <c r="C403" s="184"/>
      <c r="D403" s="178" t="s">
        <v>166</v>
      </c>
      <c r="E403" s="185" t="s">
        <v>35</v>
      </c>
      <c r="F403" s="186" t="s">
        <v>653</v>
      </c>
      <c r="G403" s="184"/>
      <c r="H403" s="187">
        <v>2448</v>
      </c>
      <c r="I403" s="188"/>
      <c r="J403" s="184"/>
      <c r="K403" s="184"/>
      <c r="L403" s="189"/>
      <c r="M403" s="190"/>
      <c r="N403" s="191"/>
      <c r="O403" s="191"/>
      <c r="P403" s="191"/>
      <c r="Q403" s="191"/>
      <c r="R403" s="191"/>
      <c r="S403" s="191"/>
      <c r="T403" s="192"/>
      <c r="AT403" s="193" t="s">
        <v>166</v>
      </c>
      <c r="AU403" s="193" t="s">
        <v>83</v>
      </c>
      <c r="AV403" s="12" t="s">
        <v>85</v>
      </c>
      <c r="AW403" s="12" t="s">
        <v>37</v>
      </c>
      <c r="AX403" s="12" t="s">
        <v>83</v>
      </c>
      <c r="AY403" s="193" t="s">
        <v>162</v>
      </c>
    </row>
    <row r="404" spans="1:65" s="2" customFormat="1" ht="24.2" customHeight="1">
      <c r="A404" s="34"/>
      <c r="B404" s="35"/>
      <c r="C404" s="211" t="s">
        <v>654</v>
      </c>
      <c r="D404" s="211" t="s">
        <v>278</v>
      </c>
      <c r="E404" s="212" t="s">
        <v>612</v>
      </c>
      <c r="F404" s="213" t="s">
        <v>613</v>
      </c>
      <c r="G404" s="214" t="s">
        <v>202</v>
      </c>
      <c r="H404" s="215">
        <v>2466.9029999999998</v>
      </c>
      <c r="I404" s="216"/>
      <c r="J404" s="217">
        <f>ROUND(I404*H404,2)</f>
        <v>0</v>
      </c>
      <c r="K404" s="218"/>
      <c r="L404" s="39"/>
      <c r="M404" s="219" t="s">
        <v>35</v>
      </c>
      <c r="N404" s="220" t="s">
        <v>47</v>
      </c>
      <c r="O404" s="64"/>
      <c r="P404" s="174">
        <f>O404*H404</f>
        <v>0</v>
      </c>
      <c r="Q404" s="174">
        <v>0</v>
      </c>
      <c r="R404" s="174">
        <f>Q404*H404</f>
        <v>0</v>
      </c>
      <c r="S404" s="174">
        <v>0</v>
      </c>
      <c r="T404" s="175">
        <f>S404*H404</f>
        <v>0</v>
      </c>
      <c r="U404" s="34"/>
      <c r="V404" s="34"/>
      <c r="W404" s="34"/>
      <c r="X404" s="34"/>
      <c r="Y404" s="34"/>
      <c r="Z404" s="34"/>
      <c r="AA404" s="34"/>
      <c r="AB404" s="34"/>
      <c r="AC404" s="34"/>
      <c r="AD404" s="34"/>
      <c r="AE404" s="34"/>
      <c r="AR404" s="176" t="s">
        <v>555</v>
      </c>
      <c r="AT404" s="176" t="s">
        <v>278</v>
      </c>
      <c r="AU404" s="176" t="s">
        <v>83</v>
      </c>
      <c r="AY404" s="17" t="s">
        <v>162</v>
      </c>
      <c r="BE404" s="177">
        <f>IF(N404="základní",J404,0)</f>
        <v>0</v>
      </c>
      <c r="BF404" s="177">
        <f>IF(N404="snížená",J404,0)</f>
        <v>0</v>
      </c>
      <c r="BG404" s="177">
        <f>IF(N404="zákl. přenesená",J404,0)</f>
        <v>0</v>
      </c>
      <c r="BH404" s="177">
        <f>IF(N404="sníž. přenesená",J404,0)</f>
        <v>0</v>
      </c>
      <c r="BI404" s="177">
        <f>IF(N404="nulová",J404,0)</f>
        <v>0</v>
      </c>
      <c r="BJ404" s="17" t="s">
        <v>83</v>
      </c>
      <c r="BK404" s="177">
        <f>ROUND(I404*H404,2)</f>
        <v>0</v>
      </c>
      <c r="BL404" s="17" t="s">
        <v>555</v>
      </c>
      <c r="BM404" s="176" t="s">
        <v>655</v>
      </c>
    </row>
    <row r="405" spans="1:65" s="2" customFormat="1" ht="29.25">
      <c r="A405" s="34"/>
      <c r="B405" s="35"/>
      <c r="C405" s="36"/>
      <c r="D405" s="178" t="s">
        <v>165</v>
      </c>
      <c r="E405" s="36"/>
      <c r="F405" s="179" t="s">
        <v>615</v>
      </c>
      <c r="G405" s="36"/>
      <c r="H405" s="36"/>
      <c r="I405" s="180"/>
      <c r="J405" s="36"/>
      <c r="K405" s="36"/>
      <c r="L405" s="39"/>
      <c r="M405" s="181"/>
      <c r="N405" s="182"/>
      <c r="O405" s="64"/>
      <c r="P405" s="64"/>
      <c r="Q405" s="64"/>
      <c r="R405" s="64"/>
      <c r="S405" s="64"/>
      <c r="T405" s="65"/>
      <c r="U405" s="34"/>
      <c r="V405" s="34"/>
      <c r="W405" s="34"/>
      <c r="X405" s="34"/>
      <c r="Y405" s="34"/>
      <c r="Z405" s="34"/>
      <c r="AA405" s="34"/>
      <c r="AB405" s="34"/>
      <c r="AC405" s="34"/>
      <c r="AD405" s="34"/>
      <c r="AE405" s="34"/>
      <c r="AT405" s="17" t="s">
        <v>165</v>
      </c>
      <c r="AU405" s="17" t="s">
        <v>83</v>
      </c>
    </row>
    <row r="406" spans="1:65" s="2" customFormat="1" ht="19.5">
      <c r="A406" s="34"/>
      <c r="B406" s="35"/>
      <c r="C406" s="36"/>
      <c r="D406" s="178" t="s">
        <v>219</v>
      </c>
      <c r="E406" s="36"/>
      <c r="F406" s="194" t="s">
        <v>656</v>
      </c>
      <c r="G406" s="36"/>
      <c r="H406" s="36"/>
      <c r="I406" s="180"/>
      <c r="J406" s="36"/>
      <c r="K406" s="36"/>
      <c r="L406" s="39"/>
      <c r="M406" s="181"/>
      <c r="N406" s="182"/>
      <c r="O406" s="64"/>
      <c r="P406" s="64"/>
      <c r="Q406" s="64"/>
      <c r="R406" s="64"/>
      <c r="S406" s="64"/>
      <c r="T406" s="65"/>
      <c r="U406" s="34"/>
      <c r="V406" s="34"/>
      <c r="W406" s="34"/>
      <c r="X406" s="34"/>
      <c r="Y406" s="34"/>
      <c r="Z406" s="34"/>
      <c r="AA406" s="34"/>
      <c r="AB406" s="34"/>
      <c r="AC406" s="34"/>
      <c r="AD406" s="34"/>
      <c r="AE406" s="34"/>
      <c r="AT406" s="17" t="s">
        <v>219</v>
      </c>
      <c r="AU406" s="17" t="s">
        <v>83</v>
      </c>
    </row>
    <row r="407" spans="1:65" s="12" customFormat="1" ht="11.25">
      <c r="B407" s="183"/>
      <c r="C407" s="184"/>
      <c r="D407" s="178" t="s">
        <v>166</v>
      </c>
      <c r="E407" s="185" t="s">
        <v>35</v>
      </c>
      <c r="F407" s="186" t="s">
        <v>657</v>
      </c>
      <c r="G407" s="184"/>
      <c r="H407" s="187">
        <v>18.902999999999999</v>
      </c>
      <c r="I407" s="188"/>
      <c r="J407" s="184"/>
      <c r="K407" s="184"/>
      <c r="L407" s="189"/>
      <c r="M407" s="190"/>
      <c r="N407" s="191"/>
      <c r="O407" s="191"/>
      <c r="P407" s="191"/>
      <c r="Q407" s="191"/>
      <c r="R407" s="191"/>
      <c r="S407" s="191"/>
      <c r="T407" s="192"/>
      <c r="AT407" s="193" t="s">
        <v>166</v>
      </c>
      <c r="AU407" s="193" t="s">
        <v>83</v>
      </c>
      <c r="AV407" s="12" t="s">
        <v>85</v>
      </c>
      <c r="AW407" s="12" t="s">
        <v>37</v>
      </c>
      <c r="AX407" s="12" t="s">
        <v>76</v>
      </c>
      <c r="AY407" s="193" t="s">
        <v>162</v>
      </c>
    </row>
    <row r="408" spans="1:65" s="12" customFormat="1" ht="11.25">
      <c r="B408" s="183"/>
      <c r="C408" s="184"/>
      <c r="D408" s="178" t="s">
        <v>166</v>
      </c>
      <c r="E408" s="185" t="s">
        <v>35</v>
      </c>
      <c r="F408" s="186" t="s">
        <v>653</v>
      </c>
      <c r="G408" s="184"/>
      <c r="H408" s="187">
        <v>2448</v>
      </c>
      <c r="I408" s="188"/>
      <c r="J408" s="184"/>
      <c r="K408" s="184"/>
      <c r="L408" s="189"/>
      <c r="M408" s="190"/>
      <c r="N408" s="191"/>
      <c r="O408" s="191"/>
      <c r="P408" s="191"/>
      <c r="Q408" s="191"/>
      <c r="R408" s="191"/>
      <c r="S408" s="191"/>
      <c r="T408" s="192"/>
      <c r="AT408" s="193" t="s">
        <v>166</v>
      </c>
      <c r="AU408" s="193" t="s">
        <v>83</v>
      </c>
      <c r="AV408" s="12" t="s">
        <v>85</v>
      </c>
      <c r="AW408" s="12" t="s">
        <v>37</v>
      </c>
      <c r="AX408" s="12" t="s">
        <v>76</v>
      </c>
      <c r="AY408" s="193" t="s">
        <v>162</v>
      </c>
    </row>
    <row r="409" spans="1:65" s="14" customFormat="1" ht="11.25">
      <c r="B409" s="221"/>
      <c r="C409" s="222"/>
      <c r="D409" s="178" t="s">
        <v>166</v>
      </c>
      <c r="E409" s="223" t="s">
        <v>35</v>
      </c>
      <c r="F409" s="224" t="s">
        <v>461</v>
      </c>
      <c r="G409" s="222"/>
      <c r="H409" s="225">
        <v>2466.9029999999998</v>
      </c>
      <c r="I409" s="226"/>
      <c r="J409" s="222"/>
      <c r="K409" s="222"/>
      <c r="L409" s="227"/>
      <c r="M409" s="228"/>
      <c r="N409" s="229"/>
      <c r="O409" s="229"/>
      <c r="P409" s="229"/>
      <c r="Q409" s="229"/>
      <c r="R409" s="229"/>
      <c r="S409" s="229"/>
      <c r="T409" s="230"/>
      <c r="AT409" s="231" t="s">
        <v>166</v>
      </c>
      <c r="AU409" s="231" t="s">
        <v>83</v>
      </c>
      <c r="AV409" s="14" t="s">
        <v>163</v>
      </c>
      <c r="AW409" s="14" t="s">
        <v>37</v>
      </c>
      <c r="AX409" s="14" t="s">
        <v>83</v>
      </c>
      <c r="AY409" s="231" t="s">
        <v>162</v>
      </c>
    </row>
    <row r="410" spans="1:65" s="2" customFormat="1" ht="16.5" customHeight="1">
      <c r="A410" s="34"/>
      <c r="B410" s="35"/>
      <c r="C410" s="211" t="s">
        <v>658</v>
      </c>
      <c r="D410" s="211" t="s">
        <v>278</v>
      </c>
      <c r="E410" s="212" t="s">
        <v>659</v>
      </c>
      <c r="F410" s="213" t="s">
        <v>660</v>
      </c>
      <c r="G410" s="214" t="s">
        <v>202</v>
      </c>
      <c r="H410" s="215">
        <v>2448</v>
      </c>
      <c r="I410" s="216"/>
      <c r="J410" s="217">
        <f>ROUND(I410*H410,2)</f>
        <v>0</v>
      </c>
      <c r="K410" s="218"/>
      <c r="L410" s="39"/>
      <c r="M410" s="219" t="s">
        <v>35</v>
      </c>
      <c r="N410" s="220" t="s">
        <v>47</v>
      </c>
      <c r="O410" s="64"/>
      <c r="P410" s="174">
        <f>O410*H410</f>
        <v>0</v>
      </c>
      <c r="Q410" s="174">
        <v>0</v>
      </c>
      <c r="R410" s="174">
        <f>Q410*H410</f>
        <v>0</v>
      </c>
      <c r="S410" s="174">
        <v>0</v>
      </c>
      <c r="T410" s="175">
        <f>S410*H410</f>
        <v>0</v>
      </c>
      <c r="U410" s="34"/>
      <c r="V410" s="34"/>
      <c r="W410" s="34"/>
      <c r="X410" s="34"/>
      <c r="Y410" s="34"/>
      <c r="Z410" s="34"/>
      <c r="AA410" s="34"/>
      <c r="AB410" s="34"/>
      <c r="AC410" s="34"/>
      <c r="AD410" s="34"/>
      <c r="AE410" s="34"/>
      <c r="AR410" s="176" t="s">
        <v>555</v>
      </c>
      <c r="AT410" s="176" t="s">
        <v>278</v>
      </c>
      <c r="AU410" s="176" t="s">
        <v>83</v>
      </c>
      <c r="AY410" s="17" t="s">
        <v>162</v>
      </c>
      <c r="BE410" s="177">
        <f>IF(N410="základní",J410,0)</f>
        <v>0</v>
      </c>
      <c r="BF410" s="177">
        <f>IF(N410="snížená",J410,0)</f>
        <v>0</v>
      </c>
      <c r="BG410" s="177">
        <f>IF(N410="zákl. přenesená",J410,0)</f>
        <v>0</v>
      </c>
      <c r="BH410" s="177">
        <f>IF(N410="sníž. přenesená",J410,0)</f>
        <v>0</v>
      </c>
      <c r="BI410" s="177">
        <f>IF(N410="nulová",J410,0)</f>
        <v>0</v>
      </c>
      <c r="BJ410" s="17" t="s">
        <v>83</v>
      </c>
      <c r="BK410" s="177">
        <f>ROUND(I410*H410,2)</f>
        <v>0</v>
      </c>
      <c r="BL410" s="17" t="s">
        <v>555</v>
      </c>
      <c r="BM410" s="176" t="s">
        <v>661</v>
      </c>
    </row>
    <row r="411" spans="1:65" s="2" customFormat="1" ht="29.25">
      <c r="A411" s="34"/>
      <c r="B411" s="35"/>
      <c r="C411" s="36"/>
      <c r="D411" s="178" t="s">
        <v>165</v>
      </c>
      <c r="E411" s="36"/>
      <c r="F411" s="179" t="s">
        <v>662</v>
      </c>
      <c r="G411" s="36"/>
      <c r="H411" s="36"/>
      <c r="I411" s="180"/>
      <c r="J411" s="36"/>
      <c r="K411" s="36"/>
      <c r="L411" s="39"/>
      <c r="M411" s="181"/>
      <c r="N411" s="182"/>
      <c r="O411" s="64"/>
      <c r="P411" s="64"/>
      <c r="Q411" s="64"/>
      <c r="R411" s="64"/>
      <c r="S411" s="64"/>
      <c r="T411" s="65"/>
      <c r="U411" s="34"/>
      <c r="V411" s="34"/>
      <c r="W411" s="34"/>
      <c r="X411" s="34"/>
      <c r="Y411" s="34"/>
      <c r="Z411" s="34"/>
      <c r="AA411" s="34"/>
      <c r="AB411" s="34"/>
      <c r="AC411" s="34"/>
      <c r="AD411" s="34"/>
      <c r="AE411" s="34"/>
      <c r="AT411" s="17" t="s">
        <v>165</v>
      </c>
      <c r="AU411" s="17" t="s">
        <v>83</v>
      </c>
    </row>
    <row r="412" spans="1:65" s="2" customFormat="1" ht="19.5">
      <c r="A412" s="34"/>
      <c r="B412" s="35"/>
      <c r="C412" s="36"/>
      <c r="D412" s="178" t="s">
        <v>219</v>
      </c>
      <c r="E412" s="36"/>
      <c r="F412" s="194" t="s">
        <v>663</v>
      </c>
      <c r="G412" s="36"/>
      <c r="H412" s="36"/>
      <c r="I412" s="180"/>
      <c r="J412" s="36"/>
      <c r="K412" s="36"/>
      <c r="L412" s="39"/>
      <c r="M412" s="181"/>
      <c r="N412" s="182"/>
      <c r="O412" s="64"/>
      <c r="P412" s="64"/>
      <c r="Q412" s="64"/>
      <c r="R412" s="64"/>
      <c r="S412" s="64"/>
      <c r="T412" s="65"/>
      <c r="U412" s="34"/>
      <c r="V412" s="34"/>
      <c r="W412" s="34"/>
      <c r="X412" s="34"/>
      <c r="Y412" s="34"/>
      <c r="Z412" s="34"/>
      <c r="AA412" s="34"/>
      <c r="AB412" s="34"/>
      <c r="AC412" s="34"/>
      <c r="AD412" s="34"/>
      <c r="AE412" s="34"/>
      <c r="AT412" s="17" t="s">
        <v>219</v>
      </c>
      <c r="AU412" s="17" t="s">
        <v>83</v>
      </c>
    </row>
    <row r="413" spans="1:65" s="12" customFormat="1" ht="11.25">
      <c r="B413" s="183"/>
      <c r="C413" s="184"/>
      <c r="D413" s="178" t="s">
        <v>166</v>
      </c>
      <c r="E413" s="185" t="s">
        <v>35</v>
      </c>
      <c r="F413" s="186" t="s">
        <v>653</v>
      </c>
      <c r="G413" s="184"/>
      <c r="H413" s="187">
        <v>2448</v>
      </c>
      <c r="I413" s="188"/>
      <c r="J413" s="184"/>
      <c r="K413" s="184"/>
      <c r="L413" s="189"/>
      <c r="M413" s="190"/>
      <c r="N413" s="191"/>
      <c r="O413" s="191"/>
      <c r="P413" s="191"/>
      <c r="Q413" s="191"/>
      <c r="R413" s="191"/>
      <c r="S413" s="191"/>
      <c r="T413" s="192"/>
      <c r="AT413" s="193" t="s">
        <v>166</v>
      </c>
      <c r="AU413" s="193" t="s">
        <v>83</v>
      </c>
      <c r="AV413" s="12" t="s">
        <v>85</v>
      </c>
      <c r="AW413" s="12" t="s">
        <v>37</v>
      </c>
      <c r="AX413" s="12" t="s">
        <v>83</v>
      </c>
      <c r="AY413" s="193" t="s">
        <v>162</v>
      </c>
    </row>
    <row r="414" spans="1:65" s="2" customFormat="1" ht="16.5" customHeight="1">
      <c r="A414" s="34"/>
      <c r="B414" s="35"/>
      <c r="C414" s="211" t="s">
        <v>664</v>
      </c>
      <c r="D414" s="211" t="s">
        <v>278</v>
      </c>
      <c r="E414" s="212" t="s">
        <v>665</v>
      </c>
      <c r="F414" s="213" t="s">
        <v>666</v>
      </c>
      <c r="G414" s="214" t="s">
        <v>202</v>
      </c>
      <c r="H414" s="215">
        <v>18.902999999999999</v>
      </c>
      <c r="I414" s="216"/>
      <c r="J414" s="217">
        <f>ROUND(I414*H414,2)</f>
        <v>0</v>
      </c>
      <c r="K414" s="218"/>
      <c r="L414" s="39"/>
      <c r="M414" s="219" t="s">
        <v>35</v>
      </c>
      <c r="N414" s="220" t="s">
        <v>47</v>
      </c>
      <c r="O414" s="64"/>
      <c r="P414" s="174">
        <f>O414*H414</f>
        <v>0</v>
      </c>
      <c r="Q414" s="174">
        <v>0</v>
      </c>
      <c r="R414" s="174">
        <f>Q414*H414</f>
        <v>0</v>
      </c>
      <c r="S414" s="174">
        <v>0</v>
      </c>
      <c r="T414" s="175">
        <f>S414*H414</f>
        <v>0</v>
      </c>
      <c r="U414" s="34"/>
      <c r="V414" s="34"/>
      <c r="W414" s="34"/>
      <c r="X414" s="34"/>
      <c r="Y414" s="34"/>
      <c r="Z414" s="34"/>
      <c r="AA414" s="34"/>
      <c r="AB414" s="34"/>
      <c r="AC414" s="34"/>
      <c r="AD414" s="34"/>
      <c r="AE414" s="34"/>
      <c r="AR414" s="176" t="s">
        <v>555</v>
      </c>
      <c r="AT414" s="176" t="s">
        <v>278</v>
      </c>
      <c r="AU414" s="176" t="s">
        <v>83</v>
      </c>
      <c r="AY414" s="17" t="s">
        <v>162</v>
      </c>
      <c r="BE414" s="177">
        <f>IF(N414="základní",J414,0)</f>
        <v>0</v>
      </c>
      <c r="BF414" s="177">
        <f>IF(N414="snížená",J414,0)</f>
        <v>0</v>
      </c>
      <c r="BG414" s="177">
        <f>IF(N414="zákl. přenesená",J414,0)</f>
        <v>0</v>
      </c>
      <c r="BH414" s="177">
        <f>IF(N414="sníž. přenesená",J414,0)</f>
        <v>0</v>
      </c>
      <c r="BI414" s="177">
        <f>IF(N414="nulová",J414,0)</f>
        <v>0</v>
      </c>
      <c r="BJ414" s="17" t="s">
        <v>83</v>
      </c>
      <c r="BK414" s="177">
        <f>ROUND(I414*H414,2)</f>
        <v>0</v>
      </c>
      <c r="BL414" s="17" t="s">
        <v>555</v>
      </c>
      <c r="BM414" s="176" t="s">
        <v>667</v>
      </c>
    </row>
    <row r="415" spans="1:65" s="2" customFormat="1" ht="29.25">
      <c r="A415" s="34"/>
      <c r="B415" s="35"/>
      <c r="C415" s="36"/>
      <c r="D415" s="178" t="s">
        <v>165</v>
      </c>
      <c r="E415" s="36"/>
      <c r="F415" s="179" t="s">
        <v>668</v>
      </c>
      <c r="G415" s="36"/>
      <c r="H415" s="36"/>
      <c r="I415" s="180"/>
      <c r="J415" s="36"/>
      <c r="K415" s="36"/>
      <c r="L415" s="39"/>
      <c r="M415" s="181"/>
      <c r="N415" s="182"/>
      <c r="O415" s="64"/>
      <c r="P415" s="64"/>
      <c r="Q415" s="64"/>
      <c r="R415" s="64"/>
      <c r="S415" s="64"/>
      <c r="T415" s="65"/>
      <c r="U415" s="34"/>
      <c r="V415" s="34"/>
      <c r="W415" s="34"/>
      <c r="X415" s="34"/>
      <c r="Y415" s="34"/>
      <c r="Z415" s="34"/>
      <c r="AA415" s="34"/>
      <c r="AB415" s="34"/>
      <c r="AC415" s="34"/>
      <c r="AD415" s="34"/>
      <c r="AE415" s="34"/>
      <c r="AT415" s="17" t="s">
        <v>165</v>
      </c>
      <c r="AU415" s="17" t="s">
        <v>83</v>
      </c>
    </row>
    <row r="416" spans="1:65" s="2" customFormat="1" ht="19.5">
      <c r="A416" s="34"/>
      <c r="B416" s="35"/>
      <c r="C416" s="36"/>
      <c r="D416" s="178" t="s">
        <v>219</v>
      </c>
      <c r="E416" s="36"/>
      <c r="F416" s="194" t="s">
        <v>669</v>
      </c>
      <c r="G416" s="36"/>
      <c r="H416" s="36"/>
      <c r="I416" s="180"/>
      <c r="J416" s="36"/>
      <c r="K416" s="36"/>
      <c r="L416" s="39"/>
      <c r="M416" s="181"/>
      <c r="N416" s="182"/>
      <c r="O416" s="64"/>
      <c r="P416" s="64"/>
      <c r="Q416" s="64"/>
      <c r="R416" s="64"/>
      <c r="S416" s="64"/>
      <c r="T416" s="65"/>
      <c r="U416" s="34"/>
      <c r="V416" s="34"/>
      <c r="W416" s="34"/>
      <c r="X416" s="34"/>
      <c r="Y416" s="34"/>
      <c r="Z416" s="34"/>
      <c r="AA416" s="34"/>
      <c r="AB416" s="34"/>
      <c r="AC416" s="34"/>
      <c r="AD416" s="34"/>
      <c r="AE416" s="34"/>
      <c r="AT416" s="17" t="s">
        <v>219</v>
      </c>
      <c r="AU416" s="17" t="s">
        <v>83</v>
      </c>
    </row>
    <row r="417" spans="1:65" s="12" customFormat="1" ht="11.25">
      <c r="B417" s="183"/>
      <c r="C417" s="184"/>
      <c r="D417" s="178" t="s">
        <v>166</v>
      </c>
      <c r="E417" s="185" t="s">
        <v>35</v>
      </c>
      <c r="F417" s="186" t="s">
        <v>670</v>
      </c>
      <c r="G417" s="184"/>
      <c r="H417" s="187">
        <v>18.902999999999999</v>
      </c>
      <c r="I417" s="188"/>
      <c r="J417" s="184"/>
      <c r="K417" s="184"/>
      <c r="L417" s="189"/>
      <c r="M417" s="190"/>
      <c r="N417" s="191"/>
      <c r="O417" s="191"/>
      <c r="P417" s="191"/>
      <c r="Q417" s="191"/>
      <c r="R417" s="191"/>
      <c r="S417" s="191"/>
      <c r="T417" s="192"/>
      <c r="AT417" s="193" t="s">
        <v>166</v>
      </c>
      <c r="AU417" s="193" t="s">
        <v>83</v>
      </c>
      <c r="AV417" s="12" t="s">
        <v>85</v>
      </c>
      <c r="AW417" s="12" t="s">
        <v>37</v>
      </c>
      <c r="AX417" s="12" t="s">
        <v>83</v>
      </c>
      <c r="AY417" s="193" t="s">
        <v>162</v>
      </c>
    </row>
    <row r="418" spans="1:65" s="2" customFormat="1" ht="16.5" customHeight="1">
      <c r="A418" s="34"/>
      <c r="B418" s="35"/>
      <c r="C418" s="211" t="s">
        <v>671</v>
      </c>
      <c r="D418" s="211" t="s">
        <v>278</v>
      </c>
      <c r="E418" s="212" t="s">
        <v>672</v>
      </c>
      <c r="F418" s="213" t="s">
        <v>673</v>
      </c>
      <c r="G418" s="214" t="s">
        <v>202</v>
      </c>
      <c r="H418" s="215">
        <v>554.54</v>
      </c>
      <c r="I418" s="216"/>
      <c r="J418" s="217">
        <f>ROUND(I418*H418,2)</f>
        <v>0</v>
      </c>
      <c r="K418" s="218"/>
      <c r="L418" s="39"/>
      <c r="M418" s="219" t="s">
        <v>35</v>
      </c>
      <c r="N418" s="220" t="s">
        <v>47</v>
      </c>
      <c r="O418" s="64"/>
      <c r="P418" s="174">
        <f>O418*H418</f>
        <v>0</v>
      </c>
      <c r="Q418" s="174">
        <v>0</v>
      </c>
      <c r="R418" s="174">
        <f>Q418*H418</f>
        <v>0</v>
      </c>
      <c r="S418" s="174">
        <v>0</v>
      </c>
      <c r="T418" s="175">
        <f>S418*H418</f>
        <v>0</v>
      </c>
      <c r="U418" s="34"/>
      <c r="V418" s="34"/>
      <c r="W418" s="34"/>
      <c r="X418" s="34"/>
      <c r="Y418" s="34"/>
      <c r="Z418" s="34"/>
      <c r="AA418" s="34"/>
      <c r="AB418" s="34"/>
      <c r="AC418" s="34"/>
      <c r="AD418" s="34"/>
      <c r="AE418" s="34"/>
      <c r="AR418" s="176" t="s">
        <v>555</v>
      </c>
      <c r="AT418" s="176" t="s">
        <v>278</v>
      </c>
      <c r="AU418" s="176" t="s">
        <v>83</v>
      </c>
      <c r="AY418" s="17" t="s">
        <v>162</v>
      </c>
      <c r="BE418" s="177">
        <f>IF(N418="základní",J418,0)</f>
        <v>0</v>
      </c>
      <c r="BF418" s="177">
        <f>IF(N418="snížená",J418,0)</f>
        <v>0</v>
      </c>
      <c r="BG418" s="177">
        <f>IF(N418="zákl. přenesená",J418,0)</f>
        <v>0</v>
      </c>
      <c r="BH418" s="177">
        <f>IF(N418="sníž. přenesená",J418,0)</f>
        <v>0</v>
      </c>
      <c r="BI418" s="177">
        <f>IF(N418="nulová",J418,0)</f>
        <v>0</v>
      </c>
      <c r="BJ418" s="17" t="s">
        <v>83</v>
      </c>
      <c r="BK418" s="177">
        <f>ROUND(I418*H418,2)</f>
        <v>0</v>
      </c>
      <c r="BL418" s="17" t="s">
        <v>555</v>
      </c>
      <c r="BM418" s="176" t="s">
        <v>674</v>
      </c>
    </row>
    <row r="419" spans="1:65" s="2" customFormat="1" ht="29.25">
      <c r="A419" s="34"/>
      <c r="B419" s="35"/>
      <c r="C419" s="36"/>
      <c r="D419" s="178" t="s">
        <v>165</v>
      </c>
      <c r="E419" s="36"/>
      <c r="F419" s="179" t="s">
        <v>675</v>
      </c>
      <c r="G419" s="36"/>
      <c r="H419" s="36"/>
      <c r="I419" s="180"/>
      <c r="J419" s="36"/>
      <c r="K419" s="36"/>
      <c r="L419" s="39"/>
      <c r="M419" s="181"/>
      <c r="N419" s="182"/>
      <c r="O419" s="64"/>
      <c r="P419" s="64"/>
      <c r="Q419" s="64"/>
      <c r="R419" s="64"/>
      <c r="S419" s="64"/>
      <c r="T419" s="65"/>
      <c r="U419" s="34"/>
      <c r="V419" s="34"/>
      <c r="W419" s="34"/>
      <c r="X419" s="34"/>
      <c r="Y419" s="34"/>
      <c r="Z419" s="34"/>
      <c r="AA419" s="34"/>
      <c r="AB419" s="34"/>
      <c r="AC419" s="34"/>
      <c r="AD419" s="34"/>
      <c r="AE419" s="34"/>
      <c r="AT419" s="17" t="s">
        <v>165</v>
      </c>
      <c r="AU419" s="17" t="s">
        <v>83</v>
      </c>
    </row>
    <row r="420" spans="1:65" s="12" customFormat="1" ht="11.25">
      <c r="B420" s="183"/>
      <c r="C420" s="184"/>
      <c r="D420" s="178" t="s">
        <v>166</v>
      </c>
      <c r="E420" s="185" t="s">
        <v>35</v>
      </c>
      <c r="F420" s="186" t="s">
        <v>638</v>
      </c>
      <c r="G420" s="184"/>
      <c r="H420" s="187">
        <v>554.54</v>
      </c>
      <c r="I420" s="188"/>
      <c r="J420" s="184"/>
      <c r="K420" s="184"/>
      <c r="L420" s="189"/>
      <c r="M420" s="190"/>
      <c r="N420" s="191"/>
      <c r="O420" s="191"/>
      <c r="P420" s="191"/>
      <c r="Q420" s="191"/>
      <c r="R420" s="191"/>
      <c r="S420" s="191"/>
      <c r="T420" s="192"/>
      <c r="AT420" s="193" t="s">
        <v>166</v>
      </c>
      <c r="AU420" s="193" t="s">
        <v>83</v>
      </c>
      <c r="AV420" s="12" t="s">
        <v>85</v>
      </c>
      <c r="AW420" s="12" t="s">
        <v>37</v>
      </c>
      <c r="AX420" s="12" t="s">
        <v>83</v>
      </c>
      <c r="AY420" s="193" t="s">
        <v>162</v>
      </c>
    </row>
    <row r="421" spans="1:65" s="2" customFormat="1" ht="16.5" customHeight="1">
      <c r="A421" s="34"/>
      <c r="B421" s="35"/>
      <c r="C421" s="211" t="s">
        <v>676</v>
      </c>
      <c r="D421" s="211" t="s">
        <v>278</v>
      </c>
      <c r="E421" s="212" t="s">
        <v>677</v>
      </c>
      <c r="F421" s="213" t="s">
        <v>678</v>
      </c>
      <c r="G421" s="214" t="s">
        <v>202</v>
      </c>
      <c r="H421" s="215">
        <v>3.3140000000000001</v>
      </c>
      <c r="I421" s="216"/>
      <c r="J421" s="217">
        <f>ROUND(I421*H421,2)</f>
        <v>0</v>
      </c>
      <c r="K421" s="218"/>
      <c r="L421" s="39"/>
      <c r="M421" s="219" t="s">
        <v>35</v>
      </c>
      <c r="N421" s="220" t="s">
        <v>47</v>
      </c>
      <c r="O421" s="64"/>
      <c r="P421" s="174">
        <f>O421*H421</f>
        <v>0</v>
      </c>
      <c r="Q421" s="174">
        <v>0</v>
      </c>
      <c r="R421" s="174">
        <f>Q421*H421</f>
        <v>0</v>
      </c>
      <c r="S421" s="174">
        <v>0</v>
      </c>
      <c r="T421" s="175">
        <f>S421*H421</f>
        <v>0</v>
      </c>
      <c r="U421" s="34"/>
      <c r="V421" s="34"/>
      <c r="W421" s="34"/>
      <c r="X421" s="34"/>
      <c r="Y421" s="34"/>
      <c r="Z421" s="34"/>
      <c r="AA421" s="34"/>
      <c r="AB421" s="34"/>
      <c r="AC421" s="34"/>
      <c r="AD421" s="34"/>
      <c r="AE421" s="34"/>
      <c r="AR421" s="176" t="s">
        <v>555</v>
      </c>
      <c r="AT421" s="176" t="s">
        <v>278</v>
      </c>
      <c r="AU421" s="176" t="s">
        <v>83</v>
      </c>
      <c r="AY421" s="17" t="s">
        <v>162</v>
      </c>
      <c r="BE421" s="177">
        <f>IF(N421="základní",J421,0)</f>
        <v>0</v>
      </c>
      <c r="BF421" s="177">
        <f>IF(N421="snížená",J421,0)</f>
        <v>0</v>
      </c>
      <c r="BG421" s="177">
        <f>IF(N421="zákl. přenesená",J421,0)</f>
        <v>0</v>
      </c>
      <c r="BH421" s="177">
        <f>IF(N421="sníž. přenesená",J421,0)</f>
        <v>0</v>
      </c>
      <c r="BI421" s="177">
        <f>IF(N421="nulová",J421,0)</f>
        <v>0</v>
      </c>
      <c r="BJ421" s="17" t="s">
        <v>83</v>
      </c>
      <c r="BK421" s="177">
        <f>ROUND(I421*H421,2)</f>
        <v>0</v>
      </c>
      <c r="BL421" s="17" t="s">
        <v>555</v>
      </c>
      <c r="BM421" s="176" t="s">
        <v>679</v>
      </c>
    </row>
    <row r="422" spans="1:65" s="2" customFormat="1" ht="29.25">
      <c r="A422" s="34"/>
      <c r="B422" s="35"/>
      <c r="C422" s="36"/>
      <c r="D422" s="178" t="s">
        <v>165</v>
      </c>
      <c r="E422" s="36"/>
      <c r="F422" s="179" t="s">
        <v>680</v>
      </c>
      <c r="G422" s="36"/>
      <c r="H422" s="36"/>
      <c r="I422" s="180"/>
      <c r="J422" s="36"/>
      <c r="K422" s="36"/>
      <c r="L422" s="39"/>
      <c r="M422" s="181"/>
      <c r="N422" s="182"/>
      <c r="O422" s="64"/>
      <c r="P422" s="64"/>
      <c r="Q422" s="64"/>
      <c r="R422" s="64"/>
      <c r="S422" s="64"/>
      <c r="T422" s="65"/>
      <c r="U422" s="34"/>
      <c r="V422" s="34"/>
      <c r="W422" s="34"/>
      <c r="X422" s="34"/>
      <c r="Y422" s="34"/>
      <c r="Z422" s="34"/>
      <c r="AA422" s="34"/>
      <c r="AB422" s="34"/>
      <c r="AC422" s="34"/>
      <c r="AD422" s="34"/>
      <c r="AE422" s="34"/>
      <c r="AT422" s="17" t="s">
        <v>165</v>
      </c>
      <c r="AU422" s="17" t="s">
        <v>83</v>
      </c>
    </row>
    <row r="423" spans="1:65" s="12" customFormat="1" ht="11.25">
      <c r="B423" s="183"/>
      <c r="C423" s="184"/>
      <c r="D423" s="178" t="s">
        <v>166</v>
      </c>
      <c r="E423" s="185" t="s">
        <v>35</v>
      </c>
      <c r="F423" s="186" t="s">
        <v>681</v>
      </c>
      <c r="G423" s="184"/>
      <c r="H423" s="187">
        <v>3.3140000000000001</v>
      </c>
      <c r="I423" s="188"/>
      <c r="J423" s="184"/>
      <c r="K423" s="184"/>
      <c r="L423" s="189"/>
      <c r="M423" s="190"/>
      <c r="N423" s="191"/>
      <c r="O423" s="191"/>
      <c r="P423" s="191"/>
      <c r="Q423" s="191"/>
      <c r="R423" s="191"/>
      <c r="S423" s="191"/>
      <c r="T423" s="192"/>
      <c r="AT423" s="193" t="s">
        <v>166</v>
      </c>
      <c r="AU423" s="193" t="s">
        <v>83</v>
      </c>
      <c r="AV423" s="12" t="s">
        <v>85</v>
      </c>
      <c r="AW423" s="12" t="s">
        <v>37</v>
      </c>
      <c r="AX423" s="12" t="s">
        <v>83</v>
      </c>
      <c r="AY423" s="193" t="s">
        <v>162</v>
      </c>
    </row>
    <row r="424" spans="1:65" s="2" customFormat="1" ht="16.5" customHeight="1">
      <c r="A424" s="34"/>
      <c r="B424" s="35"/>
      <c r="C424" s="211" t="s">
        <v>682</v>
      </c>
      <c r="D424" s="211" t="s">
        <v>278</v>
      </c>
      <c r="E424" s="212" t="s">
        <v>683</v>
      </c>
      <c r="F424" s="213" t="s">
        <v>684</v>
      </c>
      <c r="G424" s="214" t="s">
        <v>202</v>
      </c>
      <c r="H424" s="215">
        <v>2.8</v>
      </c>
      <c r="I424" s="216"/>
      <c r="J424" s="217">
        <f>ROUND(I424*H424,2)</f>
        <v>0</v>
      </c>
      <c r="K424" s="218"/>
      <c r="L424" s="39"/>
      <c r="M424" s="219" t="s">
        <v>35</v>
      </c>
      <c r="N424" s="220" t="s">
        <v>47</v>
      </c>
      <c r="O424" s="64"/>
      <c r="P424" s="174">
        <f>O424*H424</f>
        <v>0</v>
      </c>
      <c r="Q424" s="174">
        <v>0</v>
      </c>
      <c r="R424" s="174">
        <f>Q424*H424</f>
        <v>0</v>
      </c>
      <c r="S424" s="174">
        <v>0</v>
      </c>
      <c r="T424" s="175">
        <f>S424*H424</f>
        <v>0</v>
      </c>
      <c r="U424" s="34"/>
      <c r="V424" s="34"/>
      <c r="W424" s="34"/>
      <c r="X424" s="34"/>
      <c r="Y424" s="34"/>
      <c r="Z424" s="34"/>
      <c r="AA424" s="34"/>
      <c r="AB424" s="34"/>
      <c r="AC424" s="34"/>
      <c r="AD424" s="34"/>
      <c r="AE424" s="34"/>
      <c r="AR424" s="176" t="s">
        <v>555</v>
      </c>
      <c r="AT424" s="176" t="s">
        <v>278</v>
      </c>
      <c r="AU424" s="176" t="s">
        <v>83</v>
      </c>
      <c r="AY424" s="17" t="s">
        <v>162</v>
      </c>
      <c r="BE424" s="177">
        <f>IF(N424="základní",J424,0)</f>
        <v>0</v>
      </c>
      <c r="BF424" s="177">
        <f>IF(N424="snížená",J424,0)</f>
        <v>0</v>
      </c>
      <c r="BG424" s="177">
        <f>IF(N424="zákl. přenesená",J424,0)</f>
        <v>0</v>
      </c>
      <c r="BH424" s="177">
        <f>IF(N424="sníž. přenesená",J424,0)</f>
        <v>0</v>
      </c>
      <c r="BI424" s="177">
        <f>IF(N424="nulová",J424,0)</f>
        <v>0</v>
      </c>
      <c r="BJ424" s="17" t="s">
        <v>83</v>
      </c>
      <c r="BK424" s="177">
        <f>ROUND(I424*H424,2)</f>
        <v>0</v>
      </c>
      <c r="BL424" s="17" t="s">
        <v>555</v>
      </c>
      <c r="BM424" s="176" t="s">
        <v>685</v>
      </c>
    </row>
    <row r="425" spans="1:65" s="2" customFormat="1" ht="29.25">
      <c r="A425" s="34"/>
      <c r="B425" s="35"/>
      <c r="C425" s="36"/>
      <c r="D425" s="178" t="s">
        <v>165</v>
      </c>
      <c r="E425" s="36"/>
      <c r="F425" s="179" t="s">
        <v>686</v>
      </c>
      <c r="G425" s="36"/>
      <c r="H425" s="36"/>
      <c r="I425" s="180"/>
      <c r="J425" s="36"/>
      <c r="K425" s="36"/>
      <c r="L425" s="39"/>
      <c r="M425" s="181"/>
      <c r="N425" s="182"/>
      <c r="O425" s="64"/>
      <c r="P425" s="64"/>
      <c r="Q425" s="64"/>
      <c r="R425" s="64"/>
      <c r="S425" s="64"/>
      <c r="T425" s="65"/>
      <c r="U425" s="34"/>
      <c r="V425" s="34"/>
      <c r="W425" s="34"/>
      <c r="X425" s="34"/>
      <c r="Y425" s="34"/>
      <c r="Z425" s="34"/>
      <c r="AA425" s="34"/>
      <c r="AB425" s="34"/>
      <c r="AC425" s="34"/>
      <c r="AD425" s="34"/>
      <c r="AE425" s="34"/>
      <c r="AT425" s="17" t="s">
        <v>165</v>
      </c>
      <c r="AU425" s="17" t="s">
        <v>83</v>
      </c>
    </row>
    <row r="426" spans="1:65" s="2" customFormat="1" ht="19.5">
      <c r="A426" s="34"/>
      <c r="B426" s="35"/>
      <c r="C426" s="36"/>
      <c r="D426" s="178" t="s">
        <v>219</v>
      </c>
      <c r="E426" s="36"/>
      <c r="F426" s="194" t="s">
        <v>687</v>
      </c>
      <c r="G426" s="36"/>
      <c r="H426" s="36"/>
      <c r="I426" s="180"/>
      <c r="J426" s="36"/>
      <c r="K426" s="36"/>
      <c r="L426" s="39"/>
      <c r="M426" s="181"/>
      <c r="N426" s="182"/>
      <c r="O426" s="64"/>
      <c r="P426" s="64"/>
      <c r="Q426" s="64"/>
      <c r="R426" s="64"/>
      <c r="S426" s="64"/>
      <c r="T426" s="65"/>
      <c r="U426" s="34"/>
      <c r="V426" s="34"/>
      <c r="W426" s="34"/>
      <c r="X426" s="34"/>
      <c r="Y426" s="34"/>
      <c r="Z426" s="34"/>
      <c r="AA426" s="34"/>
      <c r="AB426" s="34"/>
      <c r="AC426" s="34"/>
      <c r="AD426" s="34"/>
      <c r="AE426" s="34"/>
      <c r="AT426" s="17" t="s">
        <v>219</v>
      </c>
      <c r="AU426" s="17" t="s">
        <v>83</v>
      </c>
    </row>
    <row r="427" spans="1:65" s="12" customFormat="1" ht="11.25">
      <c r="B427" s="183"/>
      <c r="C427" s="184"/>
      <c r="D427" s="178" t="s">
        <v>166</v>
      </c>
      <c r="E427" s="185" t="s">
        <v>35</v>
      </c>
      <c r="F427" s="186" t="s">
        <v>688</v>
      </c>
      <c r="G427" s="184"/>
      <c r="H427" s="187">
        <v>2.8</v>
      </c>
      <c r="I427" s="188"/>
      <c r="J427" s="184"/>
      <c r="K427" s="184"/>
      <c r="L427" s="189"/>
      <c r="M427" s="232"/>
      <c r="N427" s="233"/>
      <c r="O427" s="233"/>
      <c r="P427" s="233"/>
      <c r="Q427" s="233"/>
      <c r="R427" s="233"/>
      <c r="S427" s="233"/>
      <c r="T427" s="234"/>
      <c r="AT427" s="193" t="s">
        <v>166</v>
      </c>
      <c r="AU427" s="193" t="s">
        <v>83</v>
      </c>
      <c r="AV427" s="12" t="s">
        <v>85</v>
      </c>
      <c r="AW427" s="12" t="s">
        <v>37</v>
      </c>
      <c r="AX427" s="12" t="s">
        <v>83</v>
      </c>
      <c r="AY427" s="193" t="s">
        <v>162</v>
      </c>
    </row>
    <row r="428" spans="1:65" s="2" customFormat="1" ht="6.95" customHeight="1">
      <c r="A428" s="34"/>
      <c r="B428" s="47"/>
      <c r="C428" s="48"/>
      <c r="D428" s="48"/>
      <c r="E428" s="48"/>
      <c r="F428" s="48"/>
      <c r="G428" s="48"/>
      <c r="H428" s="48"/>
      <c r="I428" s="48"/>
      <c r="J428" s="48"/>
      <c r="K428" s="48"/>
      <c r="L428" s="39"/>
      <c r="M428" s="34"/>
      <c r="O428" s="34"/>
      <c r="P428" s="34"/>
      <c r="Q428" s="34"/>
      <c r="R428" s="34"/>
      <c r="S428" s="34"/>
      <c r="T428" s="34"/>
      <c r="U428" s="34"/>
      <c r="V428" s="34"/>
      <c r="W428" s="34"/>
      <c r="X428" s="34"/>
      <c r="Y428" s="34"/>
      <c r="Z428" s="34"/>
      <c r="AA428" s="34"/>
      <c r="AB428" s="34"/>
      <c r="AC428" s="34"/>
      <c r="AD428" s="34"/>
      <c r="AE428" s="34"/>
    </row>
  </sheetData>
  <sheetProtection algorithmName="SHA-512" hashValue="ot09gOPkoEsr/0S1N6tRQKY7PFklzNvTtJR9b+F7HXM+Gib/m14pgIwcchDNHIrTXSDFp0PrfE3nKicd1lKVnQ==" saltValue="b1QpJSk+yIIXadfJuSWaKtM3T+XEQhYVwF88VRHmRwHSxGVeySL4Wltv6XkJ0tyisdRe7psz61hlOofhaoSsxA==" spinCount="100000" sheet="1" objects="1" scenarios="1" formatColumns="0" formatRows="0" autoFilter="0"/>
  <autoFilter ref="C87:K427"/>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4"/>
  <sheetViews>
    <sheetView showGridLines="0" topLeftCell="A61" workbookViewId="0">
      <selection activeCell="Z82" sqref="Z82"/>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93</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134</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689</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ROUND((SUM(BE85:BE93)),  2)</f>
        <v>0</v>
      </c>
      <c r="G35" s="34"/>
      <c r="H35" s="34"/>
      <c r="I35" s="124">
        <v>0.21</v>
      </c>
      <c r="J35" s="123">
        <f>ROUND(((SUM(BE85:BE93))*I35),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ROUND((SUM(BF85:BF93)),  2)</f>
        <v>0</v>
      </c>
      <c r="G36" s="34"/>
      <c r="H36" s="34"/>
      <c r="I36" s="124">
        <v>0.15</v>
      </c>
      <c r="J36" s="123">
        <f>ROUND(((SUM(BF85:BF93))*I36),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ROUND((SUM(BG85:BG93)),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ROUND((SUM(BH85:BH93)),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ROUND((SUM(BI85:BI93)),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134</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1.2 - Materiál a práce zadavatele -  NEOCEŇOVAT !</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140</v>
      </c>
    </row>
    <row r="64" spans="1:47" s="2" customFormat="1" ht="21.75" customHeight="1">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c r="A70" s="34"/>
      <c r="B70" s="35"/>
      <c r="C70" s="23" t="s">
        <v>144</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c r="A73" s="34"/>
      <c r="B73" s="35"/>
      <c r="C73" s="36"/>
      <c r="D73" s="36"/>
      <c r="E73" s="372" t="str">
        <f>E7</f>
        <v>Oprava trati v úseku N. Pec - H. Planá</v>
      </c>
      <c r="F73" s="373"/>
      <c r="G73" s="373"/>
      <c r="H73" s="373"/>
      <c r="I73" s="36"/>
      <c r="J73" s="36"/>
      <c r="K73" s="36"/>
      <c r="L73" s="113"/>
      <c r="S73" s="34"/>
      <c r="T73" s="34"/>
      <c r="U73" s="34"/>
      <c r="V73" s="34"/>
      <c r="W73" s="34"/>
      <c r="X73" s="34"/>
      <c r="Y73" s="34"/>
      <c r="Z73" s="34"/>
      <c r="AA73" s="34"/>
      <c r="AB73" s="34"/>
      <c r="AC73" s="34"/>
      <c r="AD73" s="34"/>
      <c r="AE73" s="34"/>
    </row>
    <row r="74" spans="1:31" s="1" customFormat="1" ht="12" customHeight="1">
      <c r="B74" s="21"/>
      <c r="C74" s="29" t="s">
        <v>133</v>
      </c>
      <c r="D74" s="22"/>
      <c r="E74" s="22"/>
      <c r="F74" s="22"/>
      <c r="G74" s="22"/>
      <c r="H74" s="22"/>
      <c r="I74" s="22"/>
      <c r="J74" s="22"/>
      <c r="K74" s="22"/>
      <c r="L74" s="20"/>
    </row>
    <row r="75" spans="1:31" s="2" customFormat="1" ht="16.5" customHeight="1">
      <c r="A75" s="34"/>
      <c r="B75" s="35"/>
      <c r="C75" s="36"/>
      <c r="D75" s="36"/>
      <c r="E75" s="372" t="s">
        <v>134</v>
      </c>
      <c r="F75" s="374"/>
      <c r="G75" s="374"/>
      <c r="H75" s="374"/>
      <c r="I75" s="36"/>
      <c r="J75" s="36"/>
      <c r="K75" s="36"/>
      <c r="L75" s="113"/>
      <c r="S75" s="34"/>
      <c r="T75" s="34"/>
      <c r="U75" s="34"/>
      <c r="V75" s="34"/>
      <c r="W75" s="34"/>
      <c r="X75" s="34"/>
      <c r="Y75" s="34"/>
      <c r="Z75" s="34"/>
      <c r="AA75" s="34"/>
      <c r="AB75" s="34"/>
      <c r="AC75" s="34"/>
      <c r="AD75" s="34"/>
      <c r="AE75" s="34"/>
    </row>
    <row r="76" spans="1:31" s="2" customFormat="1" ht="12" customHeight="1">
      <c r="A76" s="34"/>
      <c r="B76" s="35"/>
      <c r="C76" s="29" t="s">
        <v>135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c r="A77" s="34"/>
      <c r="B77" s="35"/>
      <c r="C77" s="36"/>
      <c r="D77" s="36"/>
      <c r="E77" s="326" t="str">
        <f>E11</f>
        <v>SO 1.2 - Materiál a práce zadavatele -  NEOCEŇOVAT !</v>
      </c>
      <c r="F77" s="374"/>
      <c r="G77" s="374"/>
      <c r="H77" s="374"/>
      <c r="I77" s="36"/>
      <c r="J77" s="36"/>
      <c r="K77" s="36"/>
      <c r="L77" s="113"/>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22</v>
      </c>
      <c r="D79" s="36"/>
      <c r="E79" s="36"/>
      <c r="F79" s="27" t="str">
        <f>F14</f>
        <v>trať 194 dle JŘ, TÚ H. Planá - Nová Pec</v>
      </c>
      <c r="G79" s="36"/>
      <c r="H79" s="36"/>
      <c r="I79" s="29" t="s">
        <v>24</v>
      </c>
      <c r="J79" s="59" t="str">
        <f>IF(J14="","",J14)</f>
        <v>20. 6. 2023</v>
      </c>
      <c r="K79" s="36"/>
      <c r="L79" s="113"/>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c r="A81" s="34"/>
      <c r="B81" s="35"/>
      <c r="C81" s="29" t="s">
        <v>26</v>
      </c>
      <c r="D81" s="36"/>
      <c r="E81" s="36"/>
      <c r="F81" s="27" t="str">
        <f>E17</f>
        <v xml:space="preserve">Správa železnic, státní organizace,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c r="A84" s="151"/>
      <c r="B84" s="152"/>
      <c r="C84" s="153" t="s">
        <v>145</v>
      </c>
      <c r="D84" s="154" t="s">
        <v>61</v>
      </c>
      <c r="E84" s="154" t="s">
        <v>57</v>
      </c>
      <c r="F84" s="154" t="s">
        <v>58</v>
      </c>
      <c r="G84" s="154" t="s">
        <v>146</v>
      </c>
      <c r="H84" s="154" t="s">
        <v>147</v>
      </c>
      <c r="I84" s="154" t="s">
        <v>148</v>
      </c>
      <c r="J84" s="155" t="s">
        <v>139</v>
      </c>
      <c r="K84" s="156" t="s">
        <v>149</v>
      </c>
      <c r="L84" s="157"/>
      <c r="M84" s="68" t="s">
        <v>35</v>
      </c>
      <c r="N84" s="69" t="s">
        <v>46</v>
      </c>
      <c r="O84" s="69" t="s">
        <v>150</v>
      </c>
      <c r="P84" s="69" t="s">
        <v>151</v>
      </c>
      <c r="Q84" s="69" t="s">
        <v>152</v>
      </c>
      <c r="R84" s="69" t="s">
        <v>153</v>
      </c>
      <c r="S84" s="69" t="s">
        <v>154</v>
      </c>
      <c r="T84" s="70" t="s">
        <v>155</v>
      </c>
      <c r="U84" s="151"/>
      <c r="V84" s="151"/>
      <c r="W84" s="151"/>
      <c r="X84" s="151"/>
      <c r="Y84" s="151"/>
      <c r="Z84" s="151"/>
      <c r="AA84" s="151"/>
      <c r="AB84" s="151"/>
      <c r="AC84" s="151"/>
      <c r="AD84" s="151"/>
      <c r="AE84" s="151"/>
    </row>
    <row r="85" spans="1:65" s="2" customFormat="1" ht="22.9" customHeight="1">
      <c r="A85" s="34"/>
      <c r="B85" s="35"/>
      <c r="C85" s="75" t="s">
        <v>156</v>
      </c>
      <c r="D85" s="36"/>
      <c r="E85" s="36"/>
      <c r="F85" s="36"/>
      <c r="G85" s="36"/>
      <c r="H85" s="36"/>
      <c r="I85" s="36"/>
      <c r="J85" s="158">
        <f>BK85</f>
        <v>0</v>
      </c>
      <c r="K85" s="36"/>
      <c r="L85" s="39"/>
      <c r="M85" s="71"/>
      <c r="N85" s="159"/>
      <c r="O85" s="72"/>
      <c r="P85" s="160">
        <f>SUM(P86:P93)</f>
        <v>0</v>
      </c>
      <c r="Q85" s="72"/>
      <c r="R85" s="160">
        <f>SUM(R86:R93)</f>
        <v>2470.2014799999997</v>
      </c>
      <c r="S85" s="72"/>
      <c r="T85" s="161">
        <f>SUM(T86:T93)</f>
        <v>0</v>
      </c>
      <c r="U85" s="34"/>
      <c r="V85" s="34"/>
      <c r="W85" s="34"/>
      <c r="X85" s="34"/>
      <c r="Y85" s="34"/>
      <c r="Z85" s="34"/>
      <c r="AA85" s="34"/>
      <c r="AB85" s="34"/>
      <c r="AC85" s="34"/>
      <c r="AD85" s="34"/>
      <c r="AE85" s="34"/>
      <c r="AT85" s="17" t="s">
        <v>75</v>
      </c>
      <c r="AU85" s="17" t="s">
        <v>140</v>
      </c>
      <c r="BK85" s="162">
        <f>SUM(BK86:BK93)</f>
        <v>0</v>
      </c>
    </row>
    <row r="86" spans="1:65" s="2" customFormat="1" ht="16.5" customHeight="1">
      <c r="A86" s="34"/>
      <c r="B86" s="35"/>
      <c r="C86" s="163" t="s">
        <v>83</v>
      </c>
      <c r="D86" s="163" t="s">
        <v>157</v>
      </c>
      <c r="E86" s="164" t="s">
        <v>690</v>
      </c>
      <c r="F86" s="165" t="s">
        <v>691</v>
      </c>
      <c r="G86" s="166" t="s">
        <v>160</v>
      </c>
      <c r="H86" s="167">
        <v>6610</v>
      </c>
      <c r="I86" s="383">
        <v>0</v>
      </c>
      <c r="J86" s="169">
        <f>ROUND(I86*H86,2)</f>
        <v>0</v>
      </c>
      <c r="K86" s="170"/>
      <c r="L86" s="171"/>
      <c r="M86" s="172" t="s">
        <v>35</v>
      </c>
      <c r="N86" s="173" t="s">
        <v>47</v>
      </c>
      <c r="O86" s="64"/>
      <c r="P86" s="174">
        <f>O86*H86</f>
        <v>0</v>
      </c>
      <c r="Q86" s="174">
        <v>0.29499999999999998</v>
      </c>
      <c r="R86" s="174">
        <f>Q86*H86</f>
        <v>1949.9499999999998</v>
      </c>
      <c r="S86" s="174">
        <v>0</v>
      </c>
      <c r="T86" s="175">
        <f>S86*H86</f>
        <v>0</v>
      </c>
      <c r="U86" s="34"/>
      <c r="V86" s="34"/>
      <c r="W86" s="34"/>
      <c r="X86" s="34"/>
      <c r="Y86" s="34"/>
      <c r="Z86" s="34"/>
      <c r="AA86" s="34"/>
      <c r="AB86" s="34"/>
      <c r="AC86" s="34"/>
      <c r="AD86" s="34"/>
      <c r="AE86" s="34"/>
      <c r="AR86" s="176" t="s">
        <v>161</v>
      </c>
      <c r="AT86" s="176" t="s">
        <v>157</v>
      </c>
      <c r="AU86" s="176" t="s">
        <v>76</v>
      </c>
      <c r="AY86" s="17" t="s">
        <v>162</v>
      </c>
      <c r="BE86" s="177">
        <f>IF(N86="základní",J86,0)</f>
        <v>0</v>
      </c>
      <c r="BF86" s="177">
        <f>IF(N86="snížená",J86,0)</f>
        <v>0</v>
      </c>
      <c r="BG86" s="177">
        <f>IF(N86="zákl. přenesená",J86,0)</f>
        <v>0</v>
      </c>
      <c r="BH86" s="177">
        <f>IF(N86="sníž. přenesená",J86,0)</f>
        <v>0</v>
      </c>
      <c r="BI86" s="177">
        <f>IF(N86="nulová",J86,0)</f>
        <v>0</v>
      </c>
      <c r="BJ86" s="17" t="s">
        <v>83</v>
      </c>
      <c r="BK86" s="177">
        <f>ROUND(I86*H86,2)</f>
        <v>0</v>
      </c>
      <c r="BL86" s="17" t="s">
        <v>163</v>
      </c>
      <c r="BM86" s="176" t="s">
        <v>692</v>
      </c>
    </row>
    <row r="87" spans="1:65" s="2" customFormat="1" ht="11.25">
      <c r="A87" s="34"/>
      <c r="B87" s="35"/>
      <c r="C87" s="36"/>
      <c r="D87" s="178" t="s">
        <v>165</v>
      </c>
      <c r="E87" s="36"/>
      <c r="F87" s="179" t="s">
        <v>691</v>
      </c>
      <c r="G87" s="36"/>
      <c r="H87" s="36"/>
      <c r="I87" s="180"/>
      <c r="J87" s="36"/>
      <c r="K87" s="36"/>
      <c r="L87" s="39"/>
      <c r="M87" s="181"/>
      <c r="N87" s="182"/>
      <c r="O87" s="64"/>
      <c r="P87" s="64"/>
      <c r="Q87" s="64"/>
      <c r="R87" s="64"/>
      <c r="S87" s="64"/>
      <c r="T87" s="65"/>
      <c r="U87" s="34"/>
      <c r="V87" s="34"/>
      <c r="W87" s="34"/>
      <c r="X87" s="34"/>
      <c r="Y87" s="34"/>
      <c r="Z87" s="34"/>
      <c r="AA87" s="34"/>
      <c r="AB87" s="34"/>
      <c r="AC87" s="34"/>
      <c r="AD87" s="34"/>
      <c r="AE87" s="34"/>
      <c r="AT87" s="17" t="s">
        <v>165</v>
      </c>
      <c r="AU87" s="17" t="s">
        <v>76</v>
      </c>
    </row>
    <row r="88" spans="1:65" s="2" customFormat="1" ht="48.75">
      <c r="A88" s="34"/>
      <c r="B88" s="35"/>
      <c r="C88" s="36"/>
      <c r="D88" s="178" t="s">
        <v>219</v>
      </c>
      <c r="E88" s="36"/>
      <c r="F88" s="194" t="s">
        <v>693</v>
      </c>
      <c r="G88" s="36"/>
      <c r="H88" s="36"/>
      <c r="I88" s="180"/>
      <c r="J88" s="36"/>
      <c r="K88" s="36"/>
      <c r="L88" s="39"/>
      <c r="M88" s="181"/>
      <c r="N88" s="182"/>
      <c r="O88" s="64"/>
      <c r="P88" s="64"/>
      <c r="Q88" s="64"/>
      <c r="R88" s="64"/>
      <c r="S88" s="64"/>
      <c r="T88" s="65"/>
      <c r="U88" s="34"/>
      <c r="V88" s="34"/>
      <c r="W88" s="34"/>
      <c r="X88" s="34"/>
      <c r="Y88" s="34"/>
      <c r="Z88" s="34"/>
      <c r="AA88" s="34"/>
      <c r="AB88" s="34"/>
      <c r="AC88" s="34"/>
      <c r="AD88" s="34"/>
      <c r="AE88" s="34"/>
      <c r="AT88" s="17" t="s">
        <v>219</v>
      </c>
      <c r="AU88" s="17" t="s">
        <v>76</v>
      </c>
    </row>
    <row r="89" spans="1:65" s="12" customFormat="1" ht="11.25">
      <c r="B89" s="183"/>
      <c r="C89" s="184"/>
      <c r="D89" s="178" t="s">
        <v>166</v>
      </c>
      <c r="E89" s="185" t="s">
        <v>35</v>
      </c>
      <c r="F89" s="186" t="s">
        <v>694</v>
      </c>
      <c r="G89" s="184"/>
      <c r="H89" s="187">
        <v>6610</v>
      </c>
      <c r="I89" s="188"/>
      <c r="J89" s="184"/>
      <c r="K89" s="184"/>
      <c r="L89" s="189"/>
      <c r="M89" s="190"/>
      <c r="N89" s="191"/>
      <c r="O89" s="191"/>
      <c r="P89" s="191"/>
      <c r="Q89" s="191"/>
      <c r="R89" s="191"/>
      <c r="S89" s="191"/>
      <c r="T89" s="192"/>
      <c r="AT89" s="193" t="s">
        <v>166</v>
      </c>
      <c r="AU89" s="193" t="s">
        <v>76</v>
      </c>
      <c r="AV89" s="12" t="s">
        <v>85</v>
      </c>
      <c r="AW89" s="12" t="s">
        <v>37</v>
      </c>
      <c r="AX89" s="12" t="s">
        <v>83</v>
      </c>
      <c r="AY89" s="193" t="s">
        <v>162</v>
      </c>
    </row>
    <row r="90" spans="1:65" s="2" customFormat="1" ht="16.5" customHeight="1">
      <c r="A90" s="34"/>
      <c r="B90" s="35"/>
      <c r="C90" s="163" t="s">
        <v>85</v>
      </c>
      <c r="D90" s="163" t="s">
        <v>157</v>
      </c>
      <c r="E90" s="164" t="s">
        <v>695</v>
      </c>
      <c r="F90" s="165" t="s">
        <v>696</v>
      </c>
      <c r="G90" s="166" t="s">
        <v>230</v>
      </c>
      <c r="H90" s="167">
        <v>8622</v>
      </c>
      <c r="I90" s="383">
        <v>0</v>
      </c>
      <c r="J90" s="169">
        <f>ROUND(I90*H90,2)</f>
        <v>0</v>
      </c>
      <c r="K90" s="170"/>
      <c r="L90" s="171"/>
      <c r="M90" s="172" t="s">
        <v>35</v>
      </c>
      <c r="N90" s="173" t="s">
        <v>47</v>
      </c>
      <c r="O90" s="64"/>
      <c r="P90" s="174">
        <f>O90*H90</f>
        <v>0</v>
      </c>
      <c r="Q90" s="174">
        <v>6.0339999999999998E-2</v>
      </c>
      <c r="R90" s="174">
        <f>Q90*H90</f>
        <v>520.25148000000002</v>
      </c>
      <c r="S90" s="174">
        <v>0</v>
      </c>
      <c r="T90" s="175">
        <f>S90*H90</f>
        <v>0</v>
      </c>
      <c r="U90" s="34"/>
      <c r="V90" s="34"/>
      <c r="W90" s="34"/>
      <c r="X90" s="34"/>
      <c r="Y90" s="34"/>
      <c r="Z90" s="34"/>
      <c r="AA90" s="34"/>
      <c r="AB90" s="34"/>
      <c r="AC90" s="34"/>
      <c r="AD90" s="34"/>
      <c r="AE90" s="34"/>
      <c r="AR90" s="176" t="s">
        <v>161</v>
      </c>
      <c r="AT90" s="176" t="s">
        <v>157</v>
      </c>
      <c r="AU90" s="176" t="s">
        <v>76</v>
      </c>
      <c r="AY90" s="17" t="s">
        <v>162</v>
      </c>
      <c r="BE90" s="177">
        <f>IF(N90="základní",J90,0)</f>
        <v>0</v>
      </c>
      <c r="BF90" s="177">
        <f>IF(N90="snížená",J90,0)</f>
        <v>0</v>
      </c>
      <c r="BG90" s="177">
        <f>IF(N90="zákl. přenesená",J90,0)</f>
        <v>0</v>
      </c>
      <c r="BH90" s="177">
        <f>IF(N90="sníž. přenesená",J90,0)</f>
        <v>0</v>
      </c>
      <c r="BI90" s="177">
        <f>IF(N90="nulová",J90,0)</f>
        <v>0</v>
      </c>
      <c r="BJ90" s="17" t="s">
        <v>83</v>
      </c>
      <c r="BK90" s="177">
        <f>ROUND(I90*H90,2)</f>
        <v>0</v>
      </c>
      <c r="BL90" s="17" t="s">
        <v>163</v>
      </c>
      <c r="BM90" s="176" t="s">
        <v>697</v>
      </c>
    </row>
    <row r="91" spans="1:65" s="2" customFormat="1" ht="11.25">
      <c r="A91" s="34"/>
      <c r="B91" s="35"/>
      <c r="C91" s="36"/>
      <c r="D91" s="178" t="s">
        <v>165</v>
      </c>
      <c r="E91" s="36"/>
      <c r="F91" s="179" t="s">
        <v>696</v>
      </c>
      <c r="G91" s="36"/>
      <c r="H91" s="36"/>
      <c r="I91" s="180"/>
      <c r="J91" s="36"/>
      <c r="K91" s="36"/>
      <c r="L91" s="39"/>
      <c r="M91" s="181"/>
      <c r="N91" s="182"/>
      <c r="O91" s="64"/>
      <c r="P91" s="64"/>
      <c r="Q91" s="64"/>
      <c r="R91" s="64"/>
      <c r="S91" s="64"/>
      <c r="T91" s="65"/>
      <c r="U91" s="34"/>
      <c r="V91" s="34"/>
      <c r="W91" s="34"/>
      <c r="X91" s="34"/>
      <c r="Y91" s="34"/>
      <c r="Z91" s="34"/>
      <c r="AA91" s="34"/>
      <c r="AB91" s="34"/>
      <c r="AC91" s="34"/>
      <c r="AD91" s="34"/>
      <c r="AE91" s="34"/>
      <c r="AT91" s="17" t="s">
        <v>165</v>
      </c>
      <c r="AU91" s="17" t="s">
        <v>76</v>
      </c>
    </row>
    <row r="92" spans="1:65" s="2" customFormat="1" ht="29.25">
      <c r="A92" s="34"/>
      <c r="B92" s="35"/>
      <c r="C92" s="36"/>
      <c r="D92" s="178" t="s">
        <v>219</v>
      </c>
      <c r="E92" s="36"/>
      <c r="F92" s="194" t="s">
        <v>698</v>
      </c>
      <c r="G92" s="36"/>
      <c r="H92" s="36"/>
      <c r="I92" s="180"/>
      <c r="J92" s="36"/>
      <c r="K92" s="36"/>
      <c r="L92" s="39"/>
      <c r="M92" s="181"/>
      <c r="N92" s="182"/>
      <c r="O92" s="64"/>
      <c r="P92" s="64"/>
      <c r="Q92" s="64"/>
      <c r="R92" s="64"/>
      <c r="S92" s="64"/>
      <c r="T92" s="65"/>
      <c r="U92" s="34"/>
      <c r="V92" s="34"/>
      <c r="W92" s="34"/>
      <c r="X92" s="34"/>
      <c r="Y92" s="34"/>
      <c r="Z92" s="34"/>
      <c r="AA92" s="34"/>
      <c r="AB92" s="34"/>
      <c r="AC92" s="34"/>
      <c r="AD92" s="34"/>
      <c r="AE92" s="34"/>
      <c r="AT92" s="17" t="s">
        <v>219</v>
      </c>
      <c r="AU92" s="17" t="s">
        <v>76</v>
      </c>
    </row>
    <row r="93" spans="1:65" s="12" customFormat="1" ht="11.25">
      <c r="B93" s="183"/>
      <c r="C93" s="184"/>
      <c r="D93" s="178" t="s">
        <v>166</v>
      </c>
      <c r="E93" s="185" t="s">
        <v>35</v>
      </c>
      <c r="F93" s="186" t="s">
        <v>699</v>
      </c>
      <c r="G93" s="184"/>
      <c r="H93" s="187">
        <v>8622</v>
      </c>
      <c r="I93" s="188"/>
      <c r="J93" s="184"/>
      <c r="K93" s="184"/>
      <c r="L93" s="189"/>
      <c r="M93" s="232"/>
      <c r="N93" s="233"/>
      <c r="O93" s="233"/>
      <c r="P93" s="233"/>
      <c r="Q93" s="233"/>
      <c r="R93" s="233"/>
      <c r="S93" s="233"/>
      <c r="T93" s="234"/>
      <c r="AT93" s="193" t="s">
        <v>166</v>
      </c>
      <c r="AU93" s="193" t="s">
        <v>76</v>
      </c>
      <c r="AV93" s="12" t="s">
        <v>85</v>
      </c>
      <c r="AW93" s="12" t="s">
        <v>37</v>
      </c>
      <c r="AX93" s="12" t="s">
        <v>83</v>
      </c>
      <c r="AY93" s="193" t="s">
        <v>162</v>
      </c>
    </row>
    <row r="94" spans="1:65" s="2" customFormat="1" ht="6.95" customHeight="1">
      <c r="A94" s="34"/>
      <c r="B94" s="47"/>
      <c r="C94" s="48"/>
      <c r="D94" s="48"/>
      <c r="E94" s="48"/>
      <c r="F94" s="48"/>
      <c r="G94" s="48"/>
      <c r="H94" s="48"/>
      <c r="I94" s="48"/>
      <c r="J94" s="48"/>
      <c r="K94" s="48"/>
      <c r="L94" s="39"/>
      <c r="M94" s="34"/>
      <c r="O94" s="34"/>
      <c r="P94" s="34"/>
      <c r="Q94" s="34"/>
      <c r="R94" s="34"/>
      <c r="S94" s="34"/>
      <c r="T94" s="34"/>
      <c r="U94" s="34"/>
      <c r="V94" s="34"/>
      <c r="W94" s="34"/>
      <c r="X94" s="34"/>
      <c r="Y94" s="34"/>
      <c r="Z94" s="34"/>
      <c r="AA94" s="34"/>
      <c r="AB94" s="34"/>
      <c r="AC94" s="34"/>
      <c r="AD94" s="34"/>
      <c r="AE94" s="34"/>
    </row>
  </sheetData>
  <sheetProtection algorithmName="SHA-512" hashValue="8+lKwD2TXP2rVqdp9RRz1/LFvOKXprafyaQAWS5n/OMERNjksUPDNTiO3a7CYk6eGOA8JMP92gA2lF8GsV/gMA==" saltValue="fux/CLeI0sXpaKSbW/Z5qvdsyPy64oyGhB3ENis+a9ZFBR19fxYPX2CoN8DweXEpcW/8zoYaeCmYmUGw3pG/Pw==" spinCount="100000" sheet="1" objects="1" scenarios="1" formatColumns="0" formatRows="0" autoFilter="0"/>
  <autoFilter ref="C84:K93"/>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98</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700</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701</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ROUND((SUM(BE88:BE217)),  2)</f>
        <v>0</v>
      </c>
      <c r="G35" s="34"/>
      <c r="H35" s="34"/>
      <c r="I35" s="124">
        <v>0.21</v>
      </c>
      <c r="J35" s="123">
        <f>ROUND(((SUM(BE88:BE217))*I35),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ROUND((SUM(BF88:BF217)),  2)</f>
        <v>0</v>
      </c>
      <c r="G36" s="34"/>
      <c r="H36" s="34"/>
      <c r="I36" s="124">
        <v>0.15</v>
      </c>
      <c r="J36" s="123">
        <f>ROUND(((SUM(BF88:BF217))*I36),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ROUND((SUM(BG88:BG217)),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ROUND((SUM(BH88:BH217)),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ROUND((SUM(BI88:BI217)),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700</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2.1 - Železniční svršek</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140</v>
      </c>
    </row>
    <row r="64" spans="1:47" s="9" customFormat="1" ht="24.95" customHeight="1">
      <c r="B64" s="140"/>
      <c r="C64" s="141"/>
      <c r="D64" s="142" t="s">
        <v>141</v>
      </c>
      <c r="E64" s="143"/>
      <c r="F64" s="143"/>
      <c r="G64" s="143"/>
      <c r="H64" s="143"/>
      <c r="I64" s="143"/>
      <c r="J64" s="144">
        <f>J119</f>
        <v>0</v>
      </c>
      <c r="K64" s="141"/>
      <c r="L64" s="145"/>
    </row>
    <row r="65" spans="1:31" s="10" customFormat="1" ht="19.899999999999999" customHeight="1">
      <c r="B65" s="146"/>
      <c r="C65" s="97"/>
      <c r="D65" s="147" t="s">
        <v>142</v>
      </c>
      <c r="E65" s="148"/>
      <c r="F65" s="148"/>
      <c r="G65" s="148"/>
      <c r="H65" s="148"/>
      <c r="I65" s="148"/>
      <c r="J65" s="149">
        <f>J120</f>
        <v>0</v>
      </c>
      <c r="K65" s="97"/>
      <c r="L65" s="150"/>
    </row>
    <row r="66" spans="1:31" s="9" customFormat="1" ht="24.95" customHeight="1">
      <c r="B66" s="140"/>
      <c r="C66" s="141"/>
      <c r="D66" s="142" t="s">
        <v>143</v>
      </c>
      <c r="E66" s="143"/>
      <c r="F66" s="143"/>
      <c r="G66" s="143"/>
      <c r="H66" s="143"/>
      <c r="I66" s="143"/>
      <c r="J66" s="144">
        <f>J177</f>
        <v>0</v>
      </c>
      <c r="K66" s="141"/>
      <c r="L66" s="145"/>
    </row>
    <row r="67" spans="1:31" s="2" customFormat="1" ht="21.75"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72" t="str">
        <f>E7</f>
        <v>Oprava trati v úseku N. Pec - H. Planá</v>
      </c>
      <c r="F76" s="373"/>
      <c r="G76" s="373"/>
      <c r="H76" s="373"/>
      <c r="I76" s="36"/>
      <c r="J76" s="36"/>
      <c r="K76" s="36"/>
      <c r="L76" s="113"/>
      <c r="S76" s="34"/>
      <c r="T76" s="34"/>
      <c r="U76" s="34"/>
      <c r="V76" s="34"/>
      <c r="W76" s="34"/>
      <c r="X76" s="34"/>
      <c r="Y76" s="34"/>
      <c r="Z76" s="34"/>
      <c r="AA76" s="34"/>
      <c r="AB76" s="34"/>
      <c r="AC76" s="34"/>
      <c r="AD76" s="34"/>
      <c r="AE76" s="34"/>
    </row>
    <row r="77" spans="1:31" s="1" customFormat="1" ht="12" customHeight="1">
      <c r="B77" s="21"/>
      <c r="C77" s="29" t="s">
        <v>133</v>
      </c>
      <c r="D77" s="22"/>
      <c r="E77" s="22"/>
      <c r="F77" s="22"/>
      <c r="G77" s="22"/>
      <c r="H77" s="22"/>
      <c r="I77" s="22"/>
      <c r="J77" s="22"/>
      <c r="K77" s="22"/>
      <c r="L77" s="20"/>
    </row>
    <row r="78" spans="1:31" s="2" customFormat="1" ht="16.5" customHeight="1">
      <c r="A78" s="34"/>
      <c r="B78" s="35"/>
      <c r="C78" s="36"/>
      <c r="D78" s="36"/>
      <c r="E78" s="372" t="s">
        <v>700</v>
      </c>
      <c r="F78" s="374"/>
      <c r="G78" s="374"/>
      <c r="H78" s="374"/>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326" t="str">
        <f>E11</f>
        <v>SO 2.1 - Železniční svršek</v>
      </c>
      <c r="F80" s="374"/>
      <c r="G80" s="374"/>
      <c r="H80" s="374"/>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22</v>
      </c>
      <c r="D82" s="36"/>
      <c r="E82" s="36"/>
      <c r="F82" s="27" t="str">
        <f>F14</f>
        <v>trať 194 dle JŘ, TÚ H. Planá - Nová Pec</v>
      </c>
      <c r="G82" s="36"/>
      <c r="H82" s="36"/>
      <c r="I82" s="29" t="s">
        <v>24</v>
      </c>
      <c r="J82" s="59" t="str">
        <f>IF(J14="","",J14)</f>
        <v>20. 6. 2023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145</v>
      </c>
      <c r="D87" s="154" t="s">
        <v>61</v>
      </c>
      <c r="E87" s="154" t="s">
        <v>57</v>
      </c>
      <c r="F87" s="154" t="s">
        <v>58</v>
      </c>
      <c r="G87" s="154" t="s">
        <v>146</v>
      </c>
      <c r="H87" s="154" t="s">
        <v>147</v>
      </c>
      <c r="I87" s="154" t="s">
        <v>148</v>
      </c>
      <c r="J87" s="155" t="s">
        <v>139</v>
      </c>
      <c r="K87" s="156" t="s">
        <v>149</v>
      </c>
      <c r="L87" s="157"/>
      <c r="M87" s="68" t="s">
        <v>35</v>
      </c>
      <c r="N87" s="69" t="s">
        <v>46</v>
      </c>
      <c r="O87" s="69" t="s">
        <v>150</v>
      </c>
      <c r="P87" s="69" t="s">
        <v>151</v>
      </c>
      <c r="Q87" s="69" t="s">
        <v>152</v>
      </c>
      <c r="R87" s="69" t="s">
        <v>153</v>
      </c>
      <c r="S87" s="69" t="s">
        <v>154</v>
      </c>
      <c r="T87" s="70" t="s">
        <v>155</v>
      </c>
      <c r="U87" s="151"/>
      <c r="V87" s="151"/>
      <c r="W87" s="151"/>
      <c r="X87" s="151"/>
      <c r="Y87" s="151"/>
      <c r="Z87" s="151"/>
      <c r="AA87" s="151"/>
      <c r="AB87" s="151"/>
      <c r="AC87" s="151"/>
      <c r="AD87" s="151"/>
      <c r="AE87" s="151"/>
    </row>
    <row r="88" spans="1:65" s="2" customFormat="1" ht="22.9" customHeight="1">
      <c r="A88" s="34"/>
      <c r="B88" s="35"/>
      <c r="C88" s="75" t="s">
        <v>156</v>
      </c>
      <c r="D88" s="36"/>
      <c r="E88" s="36"/>
      <c r="F88" s="36"/>
      <c r="G88" s="36"/>
      <c r="H88" s="36"/>
      <c r="I88" s="36"/>
      <c r="J88" s="158">
        <f>BK88</f>
        <v>0</v>
      </c>
      <c r="K88" s="36"/>
      <c r="L88" s="39"/>
      <c r="M88" s="71"/>
      <c r="N88" s="159"/>
      <c r="O88" s="72"/>
      <c r="P88" s="160">
        <f>P89+SUM(P90:P119)+P177</f>
        <v>0</v>
      </c>
      <c r="Q88" s="72"/>
      <c r="R88" s="160">
        <f>R89+SUM(R90:R119)+R177</f>
        <v>88.540900000000008</v>
      </c>
      <c r="S88" s="72"/>
      <c r="T88" s="161">
        <f>T89+SUM(T90:T119)+T177</f>
        <v>0</v>
      </c>
      <c r="U88" s="34"/>
      <c r="V88" s="34"/>
      <c r="W88" s="34"/>
      <c r="X88" s="34"/>
      <c r="Y88" s="34"/>
      <c r="Z88" s="34"/>
      <c r="AA88" s="34"/>
      <c r="AB88" s="34"/>
      <c r="AC88" s="34"/>
      <c r="AD88" s="34"/>
      <c r="AE88" s="34"/>
      <c r="AT88" s="17" t="s">
        <v>75</v>
      </c>
      <c r="AU88" s="17" t="s">
        <v>140</v>
      </c>
      <c r="BK88" s="162">
        <f>BK89+SUM(BK90:BK119)+BK177</f>
        <v>0</v>
      </c>
    </row>
    <row r="89" spans="1:65" s="2" customFormat="1" ht="16.5" customHeight="1">
      <c r="A89" s="34"/>
      <c r="B89" s="35"/>
      <c r="C89" s="163" t="s">
        <v>83</v>
      </c>
      <c r="D89" s="163" t="s">
        <v>157</v>
      </c>
      <c r="E89" s="164" t="s">
        <v>702</v>
      </c>
      <c r="F89" s="165" t="s">
        <v>703</v>
      </c>
      <c r="G89" s="166" t="s">
        <v>160</v>
      </c>
      <c r="H89" s="167">
        <v>338</v>
      </c>
      <c r="I89" s="168"/>
      <c r="J89" s="169">
        <f>ROUND(I89*H89,2)</f>
        <v>0</v>
      </c>
      <c r="K89" s="170"/>
      <c r="L89" s="171"/>
      <c r="M89" s="172" t="s">
        <v>35</v>
      </c>
      <c r="N89" s="173" t="s">
        <v>47</v>
      </c>
      <c r="O89" s="64"/>
      <c r="P89" s="174">
        <f>O89*H89</f>
        <v>0</v>
      </c>
      <c r="Q89" s="174">
        <v>9.0000000000000006E-5</v>
      </c>
      <c r="R89" s="174">
        <f>Q89*H89</f>
        <v>3.0420000000000003E-2</v>
      </c>
      <c r="S89" s="174">
        <v>0</v>
      </c>
      <c r="T89" s="175">
        <f>S89*H89</f>
        <v>0</v>
      </c>
      <c r="U89" s="34"/>
      <c r="V89" s="34"/>
      <c r="W89" s="34"/>
      <c r="X89" s="34"/>
      <c r="Y89" s="34"/>
      <c r="Z89" s="34"/>
      <c r="AA89" s="34"/>
      <c r="AB89" s="34"/>
      <c r="AC89" s="34"/>
      <c r="AD89" s="34"/>
      <c r="AE89" s="34"/>
      <c r="AR89" s="176" t="s">
        <v>161</v>
      </c>
      <c r="AT89" s="176" t="s">
        <v>157</v>
      </c>
      <c r="AU89" s="176" t="s">
        <v>76</v>
      </c>
      <c r="AY89" s="17" t="s">
        <v>162</v>
      </c>
      <c r="BE89" s="177">
        <f>IF(N89="základní",J89,0)</f>
        <v>0</v>
      </c>
      <c r="BF89" s="177">
        <f>IF(N89="snížená",J89,0)</f>
        <v>0</v>
      </c>
      <c r="BG89" s="177">
        <f>IF(N89="zákl. přenesená",J89,0)</f>
        <v>0</v>
      </c>
      <c r="BH89" s="177">
        <f>IF(N89="sníž. přenesená",J89,0)</f>
        <v>0</v>
      </c>
      <c r="BI89" s="177">
        <f>IF(N89="nulová",J89,0)</f>
        <v>0</v>
      </c>
      <c r="BJ89" s="17" t="s">
        <v>83</v>
      </c>
      <c r="BK89" s="177">
        <f>ROUND(I89*H89,2)</f>
        <v>0</v>
      </c>
      <c r="BL89" s="17" t="s">
        <v>163</v>
      </c>
      <c r="BM89" s="176" t="s">
        <v>704</v>
      </c>
    </row>
    <row r="90" spans="1:65" s="2" customFormat="1" ht="11.25">
      <c r="A90" s="34"/>
      <c r="B90" s="35"/>
      <c r="C90" s="36"/>
      <c r="D90" s="178" t="s">
        <v>165</v>
      </c>
      <c r="E90" s="36"/>
      <c r="F90" s="179" t="s">
        <v>703</v>
      </c>
      <c r="G90" s="36"/>
      <c r="H90" s="36"/>
      <c r="I90" s="180"/>
      <c r="J90" s="36"/>
      <c r="K90" s="36"/>
      <c r="L90" s="39"/>
      <c r="M90" s="181"/>
      <c r="N90" s="182"/>
      <c r="O90" s="64"/>
      <c r="P90" s="64"/>
      <c r="Q90" s="64"/>
      <c r="R90" s="64"/>
      <c r="S90" s="64"/>
      <c r="T90" s="65"/>
      <c r="U90" s="34"/>
      <c r="V90" s="34"/>
      <c r="W90" s="34"/>
      <c r="X90" s="34"/>
      <c r="Y90" s="34"/>
      <c r="Z90" s="34"/>
      <c r="AA90" s="34"/>
      <c r="AB90" s="34"/>
      <c r="AC90" s="34"/>
      <c r="AD90" s="34"/>
      <c r="AE90" s="34"/>
      <c r="AT90" s="17" t="s">
        <v>165</v>
      </c>
      <c r="AU90" s="17" t="s">
        <v>76</v>
      </c>
    </row>
    <row r="91" spans="1:65" s="12" customFormat="1" ht="11.25">
      <c r="B91" s="183"/>
      <c r="C91" s="184"/>
      <c r="D91" s="178" t="s">
        <v>166</v>
      </c>
      <c r="E91" s="185" t="s">
        <v>35</v>
      </c>
      <c r="F91" s="186" t="s">
        <v>705</v>
      </c>
      <c r="G91" s="184"/>
      <c r="H91" s="187">
        <v>338</v>
      </c>
      <c r="I91" s="188"/>
      <c r="J91" s="184"/>
      <c r="K91" s="184"/>
      <c r="L91" s="189"/>
      <c r="M91" s="190"/>
      <c r="N91" s="191"/>
      <c r="O91" s="191"/>
      <c r="P91" s="191"/>
      <c r="Q91" s="191"/>
      <c r="R91" s="191"/>
      <c r="S91" s="191"/>
      <c r="T91" s="192"/>
      <c r="AT91" s="193" t="s">
        <v>166</v>
      </c>
      <c r="AU91" s="193" t="s">
        <v>76</v>
      </c>
      <c r="AV91" s="12" t="s">
        <v>85</v>
      </c>
      <c r="AW91" s="12" t="s">
        <v>37</v>
      </c>
      <c r="AX91" s="12" t="s">
        <v>83</v>
      </c>
      <c r="AY91" s="193" t="s">
        <v>162</v>
      </c>
    </row>
    <row r="92" spans="1:65" s="2" customFormat="1" ht="16.5" customHeight="1">
      <c r="A92" s="34"/>
      <c r="B92" s="35"/>
      <c r="C92" s="163" t="s">
        <v>85</v>
      </c>
      <c r="D92" s="163" t="s">
        <v>157</v>
      </c>
      <c r="E92" s="164" t="s">
        <v>177</v>
      </c>
      <c r="F92" s="165" t="s">
        <v>178</v>
      </c>
      <c r="G92" s="166" t="s">
        <v>160</v>
      </c>
      <c r="H92" s="167">
        <v>338</v>
      </c>
      <c r="I92" s="168"/>
      <c r="J92" s="169">
        <f>ROUND(I92*H92,2)</f>
        <v>0</v>
      </c>
      <c r="K92" s="170"/>
      <c r="L92" s="171"/>
      <c r="M92" s="172" t="s">
        <v>35</v>
      </c>
      <c r="N92" s="173" t="s">
        <v>47</v>
      </c>
      <c r="O92" s="64"/>
      <c r="P92" s="174">
        <f>O92*H92</f>
        <v>0</v>
      </c>
      <c r="Q92" s="174">
        <v>1.8000000000000001E-4</v>
      </c>
      <c r="R92" s="174">
        <f>Q92*H92</f>
        <v>6.0840000000000005E-2</v>
      </c>
      <c r="S92" s="174">
        <v>0</v>
      </c>
      <c r="T92" s="175">
        <f>S92*H92</f>
        <v>0</v>
      </c>
      <c r="U92" s="34"/>
      <c r="V92" s="34"/>
      <c r="W92" s="34"/>
      <c r="X92" s="34"/>
      <c r="Y92" s="34"/>
      <c r="Z92" s="34"/>
      <c r="AA92" s="34"/>
      <c r="AB92" s="34"/>
      <c r="AC92" s="34"/>
      <c r="AD92" s="34"/>
      <c r="AE92" s="34"/>
      <c r="AR92" s="176" t="s">
        <v>161</v>
      </c>
      <c r="AT92" s="176" t="s">
        <v>157</v>
      </c>
      <c r="AU92" s="176" t="s">
        <v>76</v>
      </c>
      <c r="AY92" s="17" t="s">
        <v>162</v>
      </c>
      <c r="BE92" s="177">
        <f>IF(N92="základní",J92,0)</f>
        <v>0</v>
      </c>
      <c r="BF92" s="177">
        <f>IF(N92="snížená",J92,0)</f>
        <v>0</v>
      </c>
      <c r="BG92" s="177">
        <f>IF(N92="zákl. přenesená",J92,0)</f>
        <v>0</v>
      </c>
      <c r="BH92" s="177">
        <f>IF(N92="sníž. přenesená",J92,0)</f>
        <v>0</v>
      </c>
      <c r="BI92" s="177">
        <f>IF(N92="nulová",J92,0)</f>
        <v>0</v>
      </c>
      <c r="BJ92" s="17" t="s">
        <v>83</v>
      </c>
      <c r="BK92" s="177">
        <f>ROUND(I92*H92,2)</f>
        <v>0</v>
      </c>
      <c r="BL92" s="17" t="s">
        <v>163</v>
      </c>
      <c r="BM92" s="176" t="s">
        <v>706</v>
      </c>
    </row>
    <row r="93" spans="1:65" s="2" customFormat="1" ht="11.25">
      <c r="A93" s="34"/>
      <c r="B93" s="35"/>
      <c r="C93" s="36"/>
      <c r="D93" s="178" t="s">
        <v>165</v>
      </c>
      <c r="E93" s="36"/>
      <c r="F93" s="179" t="s">
        <v>178</v>
      </c>
      <c r="G93" s="36"/>
      <c r="H93" s="36"/>
      <c r="I93" s="180"/>
      <c r="J93" s="36"/>
      <c r="K93" s="36"/>
      <c r="L93" s="39"/>
      <c r="M93" s="181"/>
      <c r="N93" s="182"/>
      <c r="O93" s="64"/>
      <c r="P93" s="64"/>
      <c r="Q93" s="64"/>
      <c r="R93" s="64"/>
      <c r="S93" s="64"/>
      <c r="T93" s="65"/>
      <c r="U93" s="34"/>
      <c r="V93" s="34"/>
      <c r="W93" s="34"/>
      <c r="X93" s="34"/>
      <c r="Y93" s="34"/>
      <c r="Z93" s="34"/>
      <c r="AA93" s="34"/>
      <c r="AB93" s="34"/>
      <c r="AC93" s="34"/>
      <c r="AD93" s="34"/>
      <c r="AE93" s="34"/>
      <c r="AT93" s="17" t="s">
        <v>165</v>
      </c>
      <c r="AU93" s="17" t="s">
        <v>76</v>
      </c>
    </row>
    <row r="94" spans="1:65" s="12" customFormat="1" ht="11.25">
      <c r="B94" s="183"/>
      <c r="C94" s="184"/>
      <c r="D94" s="178" t="s">
        <v>166</v>
      </c>
      <c r="E94" s="185" t="s">
        <v>35</v>
      </c>
      <c r="F94" s="186" t="s">
        <v>705</v>
      </c>
      <c r="G94" s="184"/>
      <c r="H94" s="187">
        <v>338</v>
      </c>
      <c r="I94" s="188"/>
      <c r="J94" s="184"/>
      <c r="K94" s="184"/>
      <c r="L94" s="189"/>
      <c r="M94" s="190"/>
      <c r="N94" s="191"/>
      <c r="O94" s="191"/>
      <c r="P94" s="191"/>
      <c r="Q94" s="191"/>
      <c r="R94" s="191"/>
      <c r="S94" s="191"/>
      <c r="T94" s="192"/>
      <c r="AT94" s="193" t="s">
        <v>166</v>
      </c>
      <c r="AU94" s="193" t="s">
        <v>76</v>
      </c>
      <c r="AV94" s="12" t="s">
        <v>85</v>
      </c>
      <c r="AW94" s="12" t="s">
        <v>37</v>
      </c>
      <c r="AX94" s="12" t="s">
        <v>83</v>
      </c>
      <c r="AY94" s="193" t="s">
        <v>162</v>
      </c>
    </row>
    <row r="95" spans="1:65" s="2" customFormat="1" ht="16.5" customHeight="1">
      <c r="A95" s="34"/>
      <c r="B95" s="35"/>
      <c r="C95" s="163" t="s">
        <v>172</v>
      </c>
      <c r="D95" s="163" t="s">
        <v>157</v>
      </c>
      <c r="E95" s="164" t="s">
        <v>187</v>
      </c>
      <c r="F95" s="165" t="s">
        <v>188</v>
      </c>
      <c r="G95" s="166" t="s">
        <v>160</v>
      </c>
      <c r="H95" s="167">
        <v>338</v>
      </c>
      <c r="I95" s="168"/>
      <c r="J95" s="169">
        <f>ROUND(I95*H95,2)</f>
        <v>0</v>
      </c>
      <c r="K95" s="170"/>
      <c r="L95" s="171"/>
      <c r="M95" s="172" t="s">
        <v>35</v>
      </c>
      <c r="N95" s="173" t="s">
        <v>47</v>
      </c>
      <c r="O95" s="64"/>
      <c r="P95" s="174">
        <f>O95*H95</f>
        <v>0</v>
      </c>
      <c r="Q95" s="174">
        <v>8.5199999999999998E-3</v>
      </c>
      <c r="R95" s="174">
        <f>Q95*H95</f>
        <v>2.8797600000000001</v>
      </c>
      <c r="S95" s="174">
        <v>0</v>
      </c>
      <c r="T95" s="175">
        <f>S95*H95</f>
        <v>0</v>
      </c>
      <c r="U95" s="34"/>
      <c r="V95" s="34"/>
      <c r="W95" s="34"/>
      <c r="X95" s="34"/>
      <c r="Y95" s="34"/>
      <c r="Z95" s="34"/>
      <c r="AA95" s="34"/>
      <c r="AB95" s="34"/>
      <c r="AC95" s="34"/>
      <c r="AD95" s="34"/>
      <c r="AE95" s="34"/>
      <c r="AR95" s="176" t="s">
        <v>161</v>
      </c>
      <c r="AT95" s="176" t="s">
        <v>157</v>
      </c>
      <c r="AU95" s="176" t="s">
        <v>76</v>
      </c>
      <c r="AY95" s="17" t="s">
        <v>162</v>
      </c>
      <c r="BE95" s="177">
        <f>IF(N95="základní",J95,0)</f>
        <v>0</v>
      </c>
      <c r="BF95" s="177">
        <f>IF(N95="snížená",J95,0)</f>
        <v>0</v>
      </c>
      <c r="BG95" s="177">
        <f>IF(N95="zákl. přenesená",J95,0)</f>
        <v>0</v>
      </c>
      <c r="BH95" s="177">
        <f>IF(N95="sníž. přenesená",J95,0)</f>
        <v>0</v>
      </c>
      <c r="BI95" s="177">
        <f>IF(N95="nulová",J95,0)</f>
        <v>0</v>
      </c>
      <c r="BJ95" s="17" t="s">
        <v>83</v>
      </c>
      <c r="BK95" s="177">
        <f>ROUND(I95*H95,2)</f>
        <v>0</v>
      </c>
      <c r="BL95" s="17" t="s">
        <v>163</v>
      </c>
      <c r="BM95" s="176" t="s">
        <v>189</v>
      </c>
    </row>
    <row r="96" spans="1:65" s="2" customFormat="1" ht="11.25">
      <c r="A96" s="34"/>
      <c r="B96" s="35"/>
      <c r="C96" s="36"/>
      <c r="D96" s="178" t="s">
        <v>165</v>
      </c>
      <c r="E96" s="36"/>
      <c r="F96" s="179" t="s">
        <v>188</v>
      </c>
      <c r="G96" s="36"/>
      <c r="H96" s="36"/>
      <c r="I96" s="180"/>
      <c r="J96" s="36"/>
      <c r="K96" s="36"/>
      <c r="L96" s="39"/>
      <c r="M96" s="181"/>
      <c r="N96" s="182"/>
      <c r="O96" s="64"/>
      <c r="P96" s="64"/>
      <c r="Q96" s="64"/>
      <c r="R96" s="64"/>
      <c r="S96" s="64"/>
      <c r="T96" s="65"/>
      <c r="U96" s="34"/>
      <c r="V96" s="34"/>
      <c r="W96" s="34"/>
      <c r="X96" s="34"/>
      <c r="Y96" s="34"/>
      <c r="Z96" s="34"/>
      <c r="AA96" s="34"/>
      <c r="AB96" s="34"/>
      <c r="AC96" s="34"/>
      <c r="AD96" s="34"/>
      <c r="AE96" s="34"/>
      <c r="AT96" s="17" t="s">
        <v>165</v>
      </c>
      <c r="AU96" s="17" t="s">
        <v>76</v>
      </c>
    </row>
    <row r="97" spans="1:65" s="12" customFormat="1" ht="11.25">
      <c r="B97" s="183"/>
      <c r="C97" s="184"/>
      <c r="D97" s="178" t="s">
        <v>166</v>
      </c>
      <c r="E97" s="185" t="s">
        <v>35</v>
      </c>
      <c r="F97" s="186" t="s">
        <v>705</v>
      </c>
      <c r="G97" s="184"/>
      <c r="H97" s="187">
        <v>338</v>
      </c>
      <c r="I97" s="188"/>
      <c r="J97" s="184"/>
      <c r="K97" s="184"/>
      <c r="L97" s="189"/>
      <c r="M97" s="190"/>
      <c r="N97" s="191"/>
      <c r="O97" s="191"/>
      <c r="P97" s="191"/>
      <c r="Q97" s="191"/>
      <c r="R97" s="191"/>
      <c r="S97" s="191"/>
      <c r="T97" s="192"/>
      <c r="AT97" s="193" t="s">
        <v>166</v>
      </c>
      <c r="AU97" s="193" t="s">
        <v>76</v>
      </c>
      <c r="AV97" s="12" t="s">
        <v>85</v>
      </c>
      <c r="AW97" s="12" t="s">
        <v>37</v>
      </c>
      <c r="AX97" s="12" t="s">
        <v>83</v>
      </c>
      <c r="AY97" s="193" t="s">
        <v>162</v>
      </c>
    </row>
    <row r="98" spans="1:65" s="2" customFormat="1" ht="16.5" customHeight="1">
      <c r="A98" s="34"/>
      <c r="B98" s="35"/>
      <c r="C98" s="163" t="s">
        <v>163</v>
      </c>
      <c r="D98" s="163" t="s">
        <v>157</v>
      </c>
      <c r="E98" s="164" t="s">
        <v>707</v>
      </c>
      <c r="F98" s="165" t="s">
        <v>708</v>
      </c>
      <c r="G98" s="166" t="s">
        <v>160</v>
      </c>
      <c r="H98" s="167">
        <v>640</v>
      </c>
      <c r="I98" s="168"/>
      <c r="J98" s="169">
        <f>ROUND(I98*H98,2)</f>
        <v>0</v>
      </c>
      <c r="K98" s="170"/>
      <c r="L98" s="171"/>
      <c r="M98" s="172" t="s">
        <v>35</v>
      </c>
      <c r="N98" s="173" t="s">
        <v>47</v>
      </c>
      <c r="O98" s="64"/>
      <c r="P98" s="174">
        <f>O98*H98</f>
        <v>0</v>
      </c>
      <c r="Q98" s="174">
        <v>1.23E-3</v>
      </c>
      <c r="R98" s="174">
        <f>Q98*H98</f>
        <v>0.78720000000000001</v>
      </c>
      <c r="S98" s="174">
        <v>0</v>
      </c>
      <c r="T98" s="175">
        <f>S98*H98</f>
        <v>0</v>
      </c>
      <c r="U98" s="34"/>
      <c r="V98" s="34"/>
      <c r="W98" s="34"/>
      <c r="X98" s="34"/>
      <c r="Y98" s="34"/>
      <c r="Z98" s="34"/>
      <c r="AA98" s="34"/>
      <c r="AB98" s="34"/>
      <c r="AC98" s="34"/>
      <c r="AD98" s="34"/>
      <c r="AE98" s="34"/>
      <c r="AR98" s="176" t="s">
        <v>161</v>
      </c>
      <c r="AT98" s="176" t="s">
        <v>157</v>
      </c>
      <c r="AU98" s="176" t="s">
        <v>76</v>
      </c>
      <c r="AY98" s="17" t="s">
        <v>162</v>
      </c>
      <c r="BE98" s="177">
        <f>IF(N98="základní",J98,0)</f>
        <v>0</v>
      </c>
      <c r="BF98" s="177">
        <f>IF(N98="snížená",J98,0)</f>
        <v>0</v>
      </c>
      <c r="BG98" s="177">
        <f>IF(N98="zákl. přenesená",J98,0)</f>
        <v>0</v>
      </c>
      <c r="BH98" s="177">
        <f>IF(N98="sníž. přenesená",J98,0)</f>
        <v>0</v>
      </c>
      <c r="BI98" s="177">
        <f>IF(N98="nulová",J98,0)</f>
        <v>0</v>
      </c>
      <c r="BJ98" s="17" t="s">
        <v>83</v>
      </c>
      <c r="BK98" s="177">
        <f>ROUND(I98*H98,2)</f>
        <v>0</v>
      </c>
      <c r="BL98" s="17" t="s">
        <v>163</v>
      </c>
      <c r="BM98" s="176" t="s">
        <v>709</v>
      </c>
    </row>
    <row r="99" spans="1:65" s="2" customFormat="1" ht="11.25">
      <c r="A99" s="34"/>
      <c r="B99" s="35"/>
      <c r="C99" s="36"/>
      <c r="D99" s="178" t="s">
        <v>165</v>
      </c>
      <c r="E99" s="36"/>
      <c r="F99" s="179" t="s">
        <v>708</v>
      </c>
      <c r="G99" s="36"/>
      <c r="H99" s="36"/>
      <c r="I99" s="180"/>
      <c r="J99" s="36"/>
      <c r="K99" s="36"/>
      <c r="L99" s="39"/>
      <c r="M99" s="181"/>
      <c r="N99" s="182"/>
      <c r="O99" s="64"/>
      <c r="P99" s="64"/>
      <c r="Q99" s="64"/>
      <c r="R99" s="64"/>
      <c r="S99" s="64"/>
      <c r="T99" s="65"/>
      <c r="U99" s="34"/>
      <c r="V99" s="34"/>
      <c r="W99" s="34"/>
      <c r="X99" s="34"/>
      <c r="Y99" s="34"/>
      <c r="Z99" s="34"/>
      <c r="AA99" s="34"/>
      <c r="AB99" s="34"/>
      <c r="AC99" s="34"/>
      <c r="AD99" s="34"/>
      <c r="AE99" s="34"/>
      <c r="AT99" s="17" t="s">
        <v>165</v>
      </c>
      <c r="AU99" s="17" t="s">
        <v>76</v>
      </c>
    </row>
    <row r="100" spans="1:65" s="12" customFormat="1" ht="11.25">
      <c r="B100" s="183"/>
      <c r="C100" s="184"/>
      <c r="D100" s="178" t="s">
        <v>166</v>
      </c>
      <c r="E100" s="185" t="s">
        <v>35</v>
      </c>
      <c r="F100" s="186" t="s">
        <v>710</v>
      </c>
      <c r="G100" s="184"/>
      <c r="H100" s="187">
        <v>640</v>
      </c>
      <c r="I100" s="188"/>
      <c r="J100" s="184"/>
      <c r="K100" s="184"/>
      <c r="L100" s="189"/>
      <c r="M100" s="190"/>
      <c r="N100" s="191"/>
      <c r="O100" s="191"/>
      <c r="P100" s="191"/>
      <c r="Q100" s="191"/>
      <c r="R100" s="191"/>
      <c r="S100" s="191"/>
      <c r="T100" s="192"/>
      <c r="AT100" s="193" t="s">
        <v>166</v>
      </c>
      <c r="AU100" s="193" t="s">
        <v>76</v>
      </c>
      <c r="AV100" s="12" t="s">
        <v>85</v>
      </c>
      <c r="AW100" s="12" t="s">
        <v>37</v>
      </c>
      <c r="AX100" s="12" t="s">
        <v>83</v>
      </c>
      <c r="AY100" s="193" t="s">
        <v>162</v>
      </c>
    </row>
    <row r="101" spans="1:65" s="2" customFormat="1" ht="16.5" customHeight="1">
      <c r="A101" s="34"/>
      <c r="B101" s="35"/>
      <c r="C101" s="163" t="s">
        <v>181</v>
      </c>
      <c r="D101" s="163" t="s">
        <v>157</v>
      </c>
      <c r="E101" s="164" t="s">
        <v>711</v>
      </c>
      <c r="F101" s="165" t="s">
        <v>712</v>
      </c>
      <c r="G101" s="166" t="s">
        <v>160</v>
      </c>
      <c r="H101" s="167">
        <v>1488</v>
      </c>
      <c r="I101" s="168"/>
      <c r="J101" s="169">
        <f>ROUND(I101*H101,2)</f>
        <v>0</v>
      </c>
      <c r="K101" s="170"/>
      <c r="L101" s="171"/>
      <c r="M101" s="172" t="s">
        <v>35</v>
      </c>
      <c r="N101" s="173" t="s">
        <v>47</v>
      </c>
      <c r="O101" s="64"/>
      <c r="P101" s="174">
        <f>O101*H101</f>
        <v>0</v>
      </c>
      <c r="Q101" s="174">
        <v>5.1999999999999995E-4</v>
      </c>
      <c r="R101" s="174">
        <f>Q101*H101</f>
        <v>0.77375999999999989</v>
      </c>
      <c r="S101" s="174">
        <v>0</v>
      </c>
      <c r="T101" s="175">
        <f>S101*H101</f>
        <v>0</v>
      </c>
      <c r="U101" s="34"/>
      <c r="V101" s="34"/>
      <c r="W101" s="34"/>
      <c r="X101" s="34"/>
      <c r="Y101" s="34"/>
      <c r="Z101" s="34"/>
      <c r="AA101" s="34"/>
      <c r="AB101" s="34"/>
      <c r="AC101" s="34"/>
      <c r="AD101" s="34"/>
      <c r="AE101" s="34"/>
      <c r="AR101" s="176" t="s">
        <v>161</v>
      </c>
      <c r="AT101" s="176" t="s">
        <v>157</v>
      </c>
      <c r="AU101" s="176" t="s">
        <v>76</v>
      </c>
      <c r="AY101" s="17" t="s">
        <v>162</v>
      </c>
      <c r="BE101" s="177">
        <f>IF(N101="základní",J101,0)</f>
        <v>0</v>
      </c>
      <c r="BF101" s="177">
        <f>IF(N101="snížená",J101,0)</f>
        <v>0</v>
      </c>
      <c r="BG101" s="177">
        <f>IF(N101="zákl. přenesená",J101,0)</f>
        <v>0</v>
      </c>
      <c r="BH101" s="177">
        <f>IF(N101="sníž. přenesená",J101,0)</f>
        <v>0</v>
      </c>
      <c r="BI101" s="177">
        <f>IF(N101="nulová",J101,0)</f>
        <v>0</v>
      </c>
      <c r="BJ101" s="17" t="s">
        <v>83</v>
      </c>
      <c r="BK101" s="177">
        <f>ROUND(I101*H101,2)</f>
        <v>0</v>
      </c>
      <c r="BL101" s="17" t="s">
        <v>163</v>
      </c>
      <c r="BM101" s="176" t="s">
        <v>713</v>
      </c>
    </row>
    <row r="102" spans="1:65" s="2" customFormat="1" ht="11.25">
      <c r="A102" s="34"/>
      <c r="B102" s="35"/>
      <c r="C102" s="36"/>
      <c r="D102" s="178" t="s">
        <v>165</v>
      </c>
      <c r="E102" s="36"/>
      <c r="F102" s="179" t="s">
        <v>712</v>
      </c>
      <c r="G102" s="36"/>
      <c r="H102" s="36"/>
      <c r="I102" s="180"/>
      <c r="J102" s="36"/>
      <c r="K102" s="36"/>
      <c r="L102" s="39"/>
      <c r="M102" s="181"/>
      <c r="N102" s="182"/>
      <c r="O102" s="64"/>
      <c r="P102" s="64"/>
      <c r="Q102" s="64"/>
      <c r="R102" s="64"/>
      <c r="S102" s="64"/>
      <c r="T102" s="65"/>
      <c r="U102" s="34"/>
      <c r="V102" s="34"/>
      <c r="W102" s="34"/>
      <c r="X102" s="34"/>
      <c r="Y102" s="34"/>
      <c r="Z102" s="34"/>
      <c r="AA102" s="34"/>
      <c r="AB102" s="34"/>
      <c r="AC102" s="34"/>
      <c r="AD102" s="34"/>
      <c r="AE102" s="34"/>
      <c r="AT102" s="17" t="s">
        <v>165</v>
      </c>
      <c r="AU102" s="17" t="s">
        <v>76</v>
      </c>
    </row>
    <row r="103" spans="1:65" s="12" customFormat="1" ht="11.25">
      <c r="B103" s="183"/>
      <c r="C103" s="184"/>
      <c r="D103" s="178" t="s">
        <v>166</v>
      </c>
      <c r="E103" s="185" t="s">
        <v>35</v>
      </c>
      <c r="F103" s="186" t="s">
        <v>714</v>
      </c>
      <c r="G103" s="184"/>
      <c r="H103" s="187">
        <v>1488</v>
      </c>
      <c r="I103" s="188"/>
      <c r="J103" s="184"/>
      <c r="K103" s="184"/>
      <c r="L103" s="189"/>
      <c r="M103" s="190"/>
      <c r="N103" s="191"/>
      <c r="O103" s="191"/>
      <c r="P103" s="191"/>
      <c r="Q103" s="191"/>
      <c r="R103" s="191"/>
      <c r="S103" s="191"/>
      <c r="T103" s="192"/>
      <c r="AT103" s="193" t="s">
        <v>166</v>
      </c>
      <c r="AU103" s="193" t="s">
        <v>76</v>
      </c>
      <c r="AV103" s="12" t="s">
        <v>85</v>
      </c>
      <c r="AW103" s="12" t="s">
        <v>37</v>
      </c>
      <c r="AX103" s="12" t="s">
        <v>83</v>
      </c>
      <c r="AY103" s="193" t="s">
        <v>162</v>
      </c>
    </row>
    <row r="104" spans="1:65" s="2" customFormat="1" ht="16.5" customHeight="1">
      <c r="A104" s="34"/>
      <c r="B104" s="35"/>
      <c r="C104" s="163" t="s">
        <v>186</v>
      </c>
      <c r="D104" s="163" t="s">
        <v>157</v>
      </c>
      <c r="E104" s="164" t="s">
        <v>715</v>
      </c>
      <c r="F104" s="165" t="s">
        <v>716</v>
      </c>
      <c r="G104" s="166" t="s">
        <v>160</v>
      </c>
      <c r="H104" s="167">
        <v>1488</v>
      </c>
      <c r="I104" s="168"/>
      <c r="J104" s="169">
        <f>ROUND(I104*H104,2)</f>
        <v>0</v>
      </c>
      <c r="K104" s="170"/>
      <c r="L104" s="171"/>
      <c r="M104" s="172" t="s">
        <v>35</v>
      </c>
      <c r="N104" s="173" t="s">
        <v>47</v>
      </c>
      <c r="O104" s="64"/>
      <c r="P104" s="174">
        <f>O104*H104</f>
        <v>0</v>
      </c>
      <c r="Q104" s="174">
        <v>9.0000000000000006E-5</v>
      </c>
      <c r="R104" s="174">
        <f>Q104*H104</f>
        <v>0.13392000000000001</v>
      </c>
      <c r="S104" s="174">
        <v>0</v>
      </c>
      <c r="T104" s="175">
        <f>S104*H104</f>
        <v>0</v>
      </c>
      <c r="U104" s="34"/>
      <c r="V104" s="34"/>
      <c r="W104" s="34"/>
      <c r="X104" s="34"/>
      <c r="Y104" s="34"/>
      <c r="Z104" s="34"/>
      <c r="AA104" s="34"/>
      <c r="AB104" s="34"/>
      <c r="AC104" s="34"/>
      <c r="AD104" s="34"/>
      <c r="AE104" s="34"/>
      <c r="AR104" s="176" t="s">
        <v>161</v>
      </c>
      <c r="AT104" s="176" t="s">
        <v>157</v>
      </c>
      <c r="AU104" s="176" t="s">
        <v>76</v>
      </c>
      <c r="AY104" s="17" t="s">
        <v>162</v>
      </c>
      <c r="BE104" s="177">
        <f>IF(N104="základní",J104,0)</f>
        <v>0</v>
      </c>
      <c r="BF104" s="177">
        <f>IF(N104="snížená",J104,0)</f>
        <v>0</v>
      </c>
      <c r="BG104" s="177">
        <f>IF(N104="zákl. přenesená",J104,0)</f>
        <v>0</v>
      </c>
      <c r="BH104" s="177">
        <f>IF(N104="sníž. přenesená",J104,0)</f>
        <v>0</v>
      </c>
      <c r="BI104" s="177">
        <f>IF(N104="nulová",J104,0)</f>
        <v>0</v>
      </c>
      <c r="BJ104" s="17" t="s">
        <v>83</v>
      </c>
      <c r="BK104" s="177">
        <f>ROUND(I104*H104,2)</f>
        <v>0</v>
      </c>
      <c r="BL104" s="17" t="s">
        <v>163</v>
      </c>
      <c r="BM104" s="176" t="s">
        <v>717</v>
      </c>
    </row>
    <row r="105" spans="1:65" s="2" customFormat="1" ht="11.25">
      <c r="A105" s="34"/>
      <c r="B105" s="35"/>
      <c r="C105" s="36"/>
      <c r="D105" s="178" t="s">
        <v>165</v>
      </c>
      <c r="E105" s="36"/>
      <c r="F105" s="179" t="s">
        <v>716</v>
      </c>
      <c r="G105" s="36"/>
      <c r="H105" s="36"/>
      <c r="I105" s="180"/>
      <c r="J105" s="36"/>
      <c r="K105" s="36"/>
      <c r="L105" s="39"/>
      <c r="M105" s="181"/>
      <c r="N105" s="182"/>
      <c r="O105" s="64"/>
      <c r="P105" s="64"/>
      <c r="Q105" s="64"/>
      <c r="R105" s="64"/>
      <c r="S105" s="64"/>
      <c r="T105" s="65"/>
      <c r="U105" s="34"/>
      <c r="V105" s="34"/>
      <c r="W105" s="34"/>
      <c r="X105" s="34"/>
      <c r="Y105" s="34"/>
      <c r="Z105" s="34"/>
      <c r="AA105" s="34"/>
      <c r="AB105" s="34"/>
      <c r="AC105" s="34"/>
      <c r="AD105" s="34"/>
      <c r="AE105" s="34"/>
      <c r="AT105" s="17" t="s">
        <v>165</v>
      </c>
      <c r="AU105" s="17" t="s">
        <v>76</v>
      </c>
    </row>
    <row r="106" spans="1:65" s="12" customFormat="1" ht="11.25">
      <c r="B106" s="183"/>
      <c r="C106" s="184"/>
      <c r="D106" s="178" t="s">
        <v>166</v>
      </c>
      <c r="E106" s="185" t="s">
        <v>35</v>
      </c>
      <c r="F106" s="186" t="s">
        <v>714</v>
      </c>
      <c r="G106" s="184"/>
      <c r="H106" s="187">
        <v>1488</v>
      </c>
      <c r="I106" s="188"/>
      <c r="J106" s="184"/>
      <c r="K106" s="184"/>
      <c r="L106" s="189"/>
      <c r="M106" s="190"/>
      <c r="N106" s="191"/>
      <c r="O106" s="191"/>
      <c r="P106" s="191"/>
      <c r="Q106" s="191"/>
      <c r="R106" s="191"/>
      <c r="S106" s="191"/>
      <c r="T106" s="192"/>
      <c r="AT106" s="193" t="s">
        <v>166</v>
      </c>
      <c r="AU106" s="193" t="s">
        <v>76</v>
      </c>
      <c r="AV106" s="12" t="s">
        <v>85</v>
      </c>
      <c r="AW106" s="12" t="s">
        <v>37</v>
      </c>
      <c r="AX106" s="12" t="s">
        <v>83</v>
      </c>
      <c r="AY106" s="193" t="s">
        <v>162</v>
      </c>
    </row>
    <row r="107" spans="1:65" s="2" customFormat="1" ht="16.5" customHeight="1">
      <c r="A107" s="34"/>
      <c r="B107" s="35"/>
      <c r="C107" s="163" t="s">
        <v>190</v>
      </c>
      <c r="D107" s="163" t="s">
        <v>157</v>
      </c>
      <c r="E107" s="164" t="s">
        <v>200</v>
      </c>
      <c r="F107" s="165" t="s">
        <v>201</v>
      </c>
      <c r="G107" s="166" t="s">
        <v>202</v>
      </c>
      <c r="H107" s="167">
        <v>1.5680000000000001</v>
      </c>
      <c r="I107" s="168"/>
      <c r="J107" s="169">
        <f>ROUND(I107*H107,2)</f>
        <v>0</v>
      </c>
      <c r="K107" s="170"/>
      <c r="L107" s="171"/>
      <c r="M107" s="172" t="s">
        <v>35</v>
      </c>
      <c r="N107" s="173" t="s">
        <v>47</v>
      </c>
      <c r="O107" s="64"/>
      <c r="P107" s="174">
        <f>O107*H107</f>
        <v>0</v>
      </c>
      <c r="Q107" s="174">
        <v>1</v>
      </c>
      <c r="R107" s="174">
        <f>Q107*H107</f>
        <v>1.5680000000000001</v>
      </c>
      <c r="S107" s="174">
        <v>0</v>
      </c>
      <c r="T107" s="175">
        <f>S107*H107</f>
        <v>0</v>
      </c>
      <c r="U107" s="34"/>
      <c r="V107" s="34"/>
      <c r="W107" s="34"/>
      <c r="X107" s="34"/>
      <c r="Y107" s="34"/>
      <c r="Z107" s="34"/>
      <c r="AA107" s="34"/>
      <c r="AB107" s="34"/>
      <c r="AC107" s="34"/>
      <c r="AD107" s="34"/>
      <c r="AE107" s="34"/>
      <c r="AR107" s="176" t="s">
        <v>161</v>
      </c>
      <c r="AT107" s="176" t="s">
        <v>157</v>
      </c>
      <c r="AU107" s="176" t="s">
        <v>76</v>
      </c>
      <c r="AY107" s="17" t="s">
        <v>162</v>
      </c>
      <c r="BE107" s="177">
        <f>IF(N107="základní",J107,0)</f>
        <v>0</v>
      </c>
      <c r="BF107" s="177">
        <f>IF(N107="snížená",J107,0)</f>
        <v>0</v>
      </c>
      <c r="BG107" s="177">
        <f>IF(N107="zákl. přenesená",J107,0)</f>
        <v>0</v>
      </c>
      <c r="BH107" s="177">
        <f>IF(N107="sníž. přenesená",J107,0)</f>
        <v>0</v>
      </c>
      <c r="BI107" s="177">
        <f>IF(N107="nulová",J107,0)</f>
        <v>0</v>
      </c>
      <c r="BJ107" s="17" t="s">
        <v>83</v>
      </c>
      <c r="BK107" s="177">
        <f>ROUND(I107*H107,2)</f>
        <v>0</v>
      </c>
      <c r="BL107" s="17" t="s">
        <v>163</v>
      </c>
      <c r="BM107" s="176" t="s">
        <v>203</v>
      </c>
    </row>
    <row r="108" spans="1:65" s="2" customFormat="1" ht="11.25">
      <c r="A108" s="34"/>
      <c r="B108" s="35"/>
      <c r="C108" s="36"/>
      <c r="D108" s="178" t="s">
        <v>165</v>
      </c>
      <c r="E108" s="36"/>
      <c r="F108" s="179" t="s">
        <v>201</v>
      </c>
      <c r="G108" s="36"/>
      <c r="H108" s="36"/>
      <c r="I108" s="180"/>
      <c r="J108" s="36"/>
      <c r="K108" s="36"/>
      <c r="L108" s="39"/>
      <c r="M108" s="181"/>
      <c r="N108" s="182"/>
      <c r="O108" s="64"/>
      <c r="P108" s="64"/>
      <c r="Q108" s="64"/>
      <c r="R108" s="64"/>
      <c r="S108" s="64"/>
      <c r="T108" s="65"/>
      <c r="U108" s="34"/>
      <c r="V108" s="34"/>
      <c r="W108" s="34"/>
      <c r="X108" s="34"/>
      <c r="Y108" s="34"/>
      <c r="Z108" s="34"/>
      <c r="AA108" s="34"/>
      <c r="AB108" s="34"/>
      <c r="AC108" s="34"/>
      <c r="AD108" s="34"/>
      <c r="AE108" s="34"/>
      <c r="AT108" s="17" t="s">
        <v>165</v>
      </c>
      <c r="AU108" s="17" t="s">
        <v>76</v>
      </c>
    </row>
    <row r="109" spans="1:65" s="12" customFormat="1" ht="11.25">
      <c r="B109" s="183"/>
      <c r="C109" s="184"/>
      <c r="D109" s="178" t="s">
        <v>166</v>
      </c>
      <c r="E109" s="185" t="s">
        <v>35</v>
      </c>
      <c r="F109" s="186" t="s">
        <v>718</v>
      </c>
      <c r="G109" s="184"/>
      <c r="H109" s="187">
        <v>1.5680000000000001</v>
      </c>
      <c r="I109" s="188"/>
      <c r="J109" s="184"/>
      <c r="K109" s="184"/>
      <c r="L109" s="189"/>
      <c r="M109" s="190"/>
      <c r="N109" s="191"/>
      <c r="O109" s="191"/>
      <c r="P109" s="191"/>
      <c r="Q109" s="191"/>
      <c r="R109" s="191"/>
      <c r="S109" s="191"/>
      <c r="T109" s="192"/>
      <c r="AT109" s="193" t="s">
        <v>166</v>
      </c>
      <c r="AU109" s="193" t="s">
        <v>76</v>
      </c>
      <c r="AV109" s="12" t="s">
        <v>85</v>
      </c>
      <c r="AW109" s="12" t="s">
        <v>37</v>
      </c>
      <c r="AX109" s="12" t="s">
        <v>83</v>
      </c>
      <c r="AY109" s="193" t="s">
        <v>162</v>
      </c>
    </row>
    <row r="110" spans="1:65" s="2" customFormat="1" ht="16.5" customHeight="1">
      <c r="A110" s="34"/>
      <c r="B110" s="35"/>
      <c r="C110" s="163" t="s">
        <v>161</v>
      </c>
      <c r="D110" s="163" t="s">
        <v>157</v>
      </c>
      <c r="E110" s="164" t="s">
        <v>206</v>
      </c>
      <c r="F110" s="165" t="s">
        <v>207</v>
      </c>
      <c r="G110" s="166" t="s">
        <v>202</v>
      </c>
      <c r="H110" s="167">
        <v>1.3069999999999999</v>
      </c>
      <c r="I110" s="168"/>
      <c r="J110" s="169">
        <f>ROUND(I110*H110,2)</f>
        <v>0</v>
      </c>
      <c r="K110" s="170"/>
      <c r="L110" s="171"/>
      <c r="M110" s="172" t="s">
        <v>35</v>
      </c>
      <c r="N110" s="173" t="s">
        <v>47</v>
      </c>
      <c r="O110" s="64"/>
      <c r="P110" s="174">
        <f>O110*H110</f>
        <v>0</v>
      </c>
      <c r="Q110" s="174">
        <v>1</v>
      </c>
      <c r="R110" s="174">
        <f>Q110*H110</f>
        <v>1.3069999999999999</v>
      </c>
      <c r="S110" s="174">
        <v>0</v>
      </c>
      <c r="T110" s="175">
        <f>S110*H110</f>
        <v>0</v>
      </c>
      <c r="U110" s="34"/>
      <c r="V110" s="34"/>
      <c r="W110" s="34"/>
      <c r="X110" s="34"/>
      <c r="Y110" s="34"/>
      <c r="Z110" s="34"/>
      <c r="AA110" s="34"/>
      <c r="AB110" s="34"/>
      <c r="AC110" s="34"/>
      <c r="AD110" s="34"/>
      <c r="AE110" s="34"/>
      <c r="AR110" s="176" t="s">
        <v>161</v>
      </c>
      <c r="AT110" s="176" t="s">
        <v>157</v>
      </c>
      <c r="AU110" s="176" t="s">
        <v>76</v>
      </c>
      <c r="AY110" s="17" t="s">
        <v>162</v>
      </c>
      <c r="BE110" s="177">
        <f>IF(N110="základní",J110,0)</f>
        <v>0</v>
      </c>
      <c r="BF110" s="177">
        <f>IF(N110="snížená",J110,0)</f>
        <v>0</v>
      </c>
      <c r="BG110" s="177">
        <f>IF(N110="zákl. přenesená",J110,0)</f>
        <v>0</v>
      </c>
      <c r="BH110" s="177">
        <f>IF(N110="sníž. přenesená",J110,0)</f>
        <v>0</v>
      </c>
      <c r="BI110" s="177">
        <f>IF(N110="nulová",J110,0)</f>
        <v>0</v>
      </c>
      <c r="BJ110" s="17" t="s">
        <v>83</v>
      </c>
      <c r="BK110" s="177">
        <f>ROUND(I110*H110,2)</f>
        <v>0</v>
      </c>
      <c r="BL110" s="17" t="s">
        <v>163</v>
      </c>
      <c r="BM110" s="176" t="s">
        <v>208</v>
      </c>
    </row>
    <row r="111" spans="1:65" s="2" customFormat="1" ht="11.25">
      <c r="A111" s="34"/>
      <c r="B111" s="35"/>
      <c r="C111" s="36"/>
      <c r="D111" s="178" t="s">
        <v>165</v>
      </c>
      <c r="E111" s="36"/>
      <c r="F111" s="179" t="s">
        <v>207</v>
      </c>
      <c r="G111" s="36"/>
      <c r="H111" s="36"/>
      <c r="I111" s="180"/>
      <c r="J111" s="36"/>
      <c r="K111" s="36"/>
      <c r="L111" s="39"/>
      <c r="M111" s="181"/>
      <c r="N111" s="182"/>
      <c r="O111" s="64"/>
      <c r="P111" s="64"/>
      <c r="Q111" s="64"/>
      <c r="R111" s="64"/>
      <c r="S111" s="64"/>
      <c r="T111" s="65"/>
      <c r="U111" s="34"/>
      <c r="V111" s="34"/>
      <c r="W111" s="34"/>
      <c r="X111" s="34"/>
      <c r="Y111" s="34"/>
      <c r="Z111" s="34"/>
      <c r="AA111" s="34"/>
      <c r="AB111" s="34"/>
      <c r="AC111" s="34"/>
      <c r="AD111" s="34"/>
      <c r="AE111" s="34"/>
      <c r="AT111" s="17" t="s">
        <v>165</v>
      </c>
      <c r="AU111" s="17" t="s">
        <v>76</v>
      </c>
    </row>
    <row r="112" spans="1:65" s="12" customFormat="1" ht="11.25">
      <c r="B112" s="183"/>
      <c r="C112" s="184"/>
      <c r="D112" s="178" t="s">
        <v>166</v>
      </c>
      <c r="E112" s="185" t="s">
        <v>35</v>
      </c>
      <c r="F112" s="186" t="s">
        <v>719</v>
      </c>
      <c r="G112" s="184"/>
      <c r="H112" s="187">
        <v>1.3069999999999999</v>
      </c>
      <c r="I112" s="188"/>
      <c r="J112" s="184"/>
      <c r="K112" s="184"/>
      <c r="L112" s="189"/>
      <c r="M112" s="190"/>
      <c r="N112" s="191"/>
      <c r="O112" s="191"/>
      <c r="P112" s="191"/>
      <c r="Q112" s="191"/>
      <c r="R112" s="191"/>
      <c r="S112" s="191"/>
      <c r="T112" s="192"/>
      <c r="AT112" s="193" t="s">
        <v>166</v>
      </c>
      <c r="AU112" s="193" t="s">
        <v>76</v>
      </c>
      <c r="AV112" s="12" t="s">
        <v>85</v>
      </c>
      <c r="AW112" s="12" t="s">
        <v>37</v>
      </c>
      <c r="AX112" s="12" t="s">
        <v>83</v>
      </c>
      <c r="AY112" s="193" t="s">
        <v>162</v>
      </c>
    </row>
    <row r="113" spans="1:65" s="2" customFormat="1" ht="16.5" customHeight="1">
      <c r="A113" s="34"/>
      <c r="B113" s="35"/>
      <c r="C113" s="163" t="s">
        <v>199</v>
      </c>
      <c r="D113" s="163" t="s">
        <v>157</v>
      </c>
      <c r="E113" s="164" t="s">
        <v>211</v>
      </c>
      <c r="F113" s="165" t="s">
        <v>212</v>
      </c>
      <c r="G113" s="166" t="s">
        <v>213</v>
      </c>
      <c r="H113" s="167">
        <v>5</v>
      </c>
      <c r="I113" s="168"/>
      <c r="J113" s="169">
        <f>ROUND(I113*H113,2)</f>
        <v>0</v>
      </c>
      <c r="K113" s="170"/>
      <c r="L113" s="171"/>
      <c r="M113" s="172" t="s">
        <v>35</v>
      </c>
      <c r="N113" s="173" t="s">
        <v>47</v>
      </c>
      <c r="O113" s="64"/>
      <c r="P113" s="174">
        <f>O113*H113</f>
        <v>0</v>
      </c>
      <c r="Q113" s="174">
        <v>0</v>
      </c>
      <c r="R113" s="174">
        <f>Q113*H113</f>
        <v>0</v>
      </c>
      <c r="S113" s="174">
        <v>0</v>
      </c>
      <c r="T113" s="175">
        <f>S113*H113</f>
        <v>0</v>
      </c>
      <c r="U113" s="34"/>
      <c r="V113" s="34"/>
      <c r="W113" s="34"/>
      <c r="X113" s="34"/>
      <c r="Y113" s="34"/>
      <c r="Z113" s="34"/>
      <c r="AA113" s="34"/>
      <c r="AB113" s="34"/>
      <c r="AC113" s="34"/>
      <c r="AD113" s="34"/>
      <c r="AE113" s="34"/>
      <c r="AR113" s="176" t="s">
        <v>161</v>
      </c>
      <c r="AT113" s="176" t="s">
        <v>157</v>
      </c>
      <c r="AU113" s="176" t="s">
        <v>76</v>
      </c>
      <c r="AY113" s="17" t="s">
        <v>162</v>
      </c>
      <c r="BE113" s="177">
        <f>IF(N113="základní",J113,0)</f>
        <v>0</v>
      </c>
      <c r="BF113" s="177">
        <f>IF(N113="snížená",J113,0)</f>
        <v>0</v>
      </c>
      <c r="BG113" s="177">
        <f>IF(N113="zákl. přenesená",J113,0)</f>
        <v>0</v>
      </c>
      <c r="BH113" s="177">
        <f>IF(N113="sníž. přenesená",J113,0)</f>
        <v>0</v>
      </c>
      <c r="BI113" s="177">
        <f>IF(N113="nulová",J113,0)</f>
        <v>0</v>
      </c>
      <c r="BJ113" s="17" t="s">
        <v>83</v>
      </c>
      <c r="BK113" s="177">
        <f>ROUND(I113*H113,2)</f>
        <v>0</v>
      </c>
      <c r="BL113" s="17" t="s">
        <v>163</v>
      </c>
      <c r="BM113" s="176" t="s">
        <v>214</v>
      </c>
    </row>
    <row r="114" spans="1:65" s="2" customFormat="1" ht="11.25">
      <c r="A114" s="34"/>
      <c r="B114" s="35"/>
      <c r="C114" s="36"/>
      <c r="D114" s="178" t="s">
        <v>165</v>
      </c>
      <c r="E114" s="36"/>
      <c r="F114" s="179" t="s">
        <v>212</v>
      </c>
      <c r="G114" s="36"/>
      <c r="H114" s="36"/>
      <c r="I114" s="180"/>
      <c r="J114" s="36"/>
      <c r="K114" s="36"/>
      <c r="L114" s="39"/>
      <c r="M114" s="181"/>
      <c r="N114" s="182"/>
      <c r="O114" s="64"/>
      <c r="P114" s="64"/>
      <c r="Q114" s="64"/>
      <c r="R114" s="64"/>
      <c r="S114" s="64"/>
      <c r="T114" s="65"/>
      <c r="U114" s="34"/>
      <c r="V114" s="34"/>
      <c r="W114" s="34"/>
      <c r="X114" s="34"/>
      <c r="Y114" s="34"/>
      <c r="Z114" s="34"/>
      <c r="AA114" s="34"/>
      <c r="AB114" s="34"/>
      <c r="AC114" s="34"/>
      <c r="AD114" s="34"/>
      <c r="AE114" s="34"/>
      <c r="AT114" s="17" t="s">
        <v>165</v>
      </c>
      <c r="AU114" s="17" t="s">
        <v>76</v>
      </c>
    </row>
    <row r="115" spans="1:65" s="12" customFormat="1" ht="11.25">
      <c r="B115" s="183"/>
      <c r="C115" s="184"/>
      <c r="D115" s="178" t="s">
        <v>166</v>
      </c>
      <c r="E115" s="185" t="s">
        <v>35</v>
      </c>
      <c r="F115" s="186" t="s">
        <v>583</v>
      </c>
      <c r="G115" s="184"/>
      <c r="H115" s="187">
        <v>5</v>
      </c>
      <c r="I115" s="188"/>
      <c r="J115" s="184"/>
      <c r="K115" s="184"/>
      <c r="L115" s="189"/>
      <c r="M115" s="190"/>
      <c r="N115" s="191"/>
      <c r="O115" s="191"/>
      <c r="P115" s="191"/>
      <c r="Q115" s="191"/>
      <c r="R115" s="191"/>
      <c r="S115" s="191"/>
      <c r="T115" s="192"/>
      <c r="AT115" s="193" t="s">
        <v>166</v>
      </c>
      <c r="AU115" s="193" t="s">
        <v>76</v>
      </c>
      <c r="AV115" s="12" t="s">
        <v>85</v>
      </c>
      <c r="AW115" s="12" t="s">
        <v>37</v>
      </c>
      <c r="AX115" s="12" t="s">
        <v>83</v>
      </c>
      <c r="AY115" s="193" t="s">
        <v>162</v>
      </c>
    </row>
    <row r="116" spans="1:65" s="2" customFormat="1" ht="16.5" customHeight="1">
      <c r="A116" s="34"/>
      <c r="B116" s="35"/>
      <c r="C116" s="163" t="s">
        <v>205</v>
      </c>
      <c r="D116" s="163" t="s">
        <v>157</v>
      </c>
      <c r="E116" s="164" t="s">
        <v>216</v>
      </c>
      <c r="F116" s="165" t="s">
        <v>217</v>
      </c>
      <c r="G116" s="166" t="s">
        <v>202</v>
      </c>
      <c r="H116" s="167">
        <v>81</v>
      </c>
      <c r="I116" s="168"/>
      <c r="J116" s="169">
        <f>ROUND(I116*H116,2)</f>
        <v>0</v>
      </c>
      <c r="K116" s="170"/>
      <c r="L116" s="171"/>
      <c r="M116" s="172" t="s">
        <v>35</v>
      </c>
      <c r="N116" s="173" t="s">
        <v>47</v>
      </c>
      <c r="O116" s="64"/>
      <c r="P116" s="174">
        <f>O116*H116</f>
        <v>0</v>
      </c>
      <c r="Q116" s="174">
        <v>1</v>
      </c>
      <c r="R116" s="174">
        <f>Q116*H116</f>
        <v>81</v>
      </c>
      <c r="S116" s="174">
        <v>0</v>
      </c>
      <c r="T116" s="175">
        <f>S116*H116</f>
        <v>0</v>
      </c>
      <c r="U116" s="34"/>
      <c r="V116" s="34"/>
      <c r="W116" s="34"/>
      <c r="X116" s="34"/>
      <c r="Y116" s="34"/>
      <c r="Z116" s="34"/>
      <c r="AA116" s="34"/>
      <c r="AB116" s="34"/>
      <c r="AC116" s="34"/>
      <c r="AD116" s="34"/>
      <c r="AE116" s="34"/>
      <c r="AR116" s="176" t="s">
        <v>161</v>
      </c>
      <c r="AT116" s="176" t="s">
        <v>157</v>
      </c>
      <c r="AU116" s="176" t="s">
        <v>76</v>
      </c>
      <c r="AY116" s="17" t="s">
        <v>162</v>
      </c>
      <c r="BE116" s="177">
        <f>IF(N116="základní",J116,0)</f>
        <v>0</v>
      </c>
      <c r="BF116" s="177">
        <f>IF(N116="snížená",J116,0)</f>
        <v>0</v>
      </c>
      <c r="BG116" s="177">
        <f>IF(N116="zákl. přenesená",J116,0)</f>
        <v>0</v>
      </c>
      <c r="BH116" s="177">
        <f>IF(N116="sníž. přenesená",J116,0)</f>
        <v>0</v>
      </c>
      <c r="BI116" s="177">
        <f>IF(N116="nulová",J116,0)</f>
        <v>0</v>
      </c>
      <c r="BJ116" s="17" t="s">
        <v>83</v>
      </c>
      <c r="BK116" s="177">
        <f>ROUND(I116*H116,2)</f>
        <v>0</v>
      </c>
      <c r="BL116" s="17" t="s">
        <v>163</v>
      </c>
      <c r="BM116" s="176" t="s">
        <v>218</v>
      </c>
    </row>
    <row r="117" spans="1:65" s="2" customFormat="1" ht="11.25">
      <c r="A117" s="34"/>
      <c r="B117" s="35"/>
      <c r="C117" s="36"/>
      <c r="D117" s="178" t="s">
        <v>165</v>
      </c>
      <c r="E117" s="36"/>
      <c r="F117" s="179" t="s">
        <v>217</v>
      </c>
      <c r="G117" s="36"/>
      <c r="H117" s="36"/>
      <c r="I117" s="180"/>
      <c r="J117" s="36"/>
      <c r="K117" s="36"/>
      <c r="L117" s="39"/>
      <c r="M117" s="181"/>
      <c r="N117" s="182"/>
      <c r="O117" s="64"/>
      <c r="P117" s="64"/>
      <c r="Q117" s="64"/>
      <c r="R117" s="64"/>
      <c r="S117" s="64"/>
      <c r="T117" s="65"/>
      <c r="U117" s="34"/>
      <c r="V117" s="34"/>
      <c r="W117" s="34"/>
      <c r="X117" s="34"/>
      <c r="Y117" s="34"/>
      <c r="Z117" s="34"/>
      <c r="AA117" s="34"/>
      <c r="AB117" s="34"/>
      <c r="AC117" s="34"/>
      <c r="AD117" s="34"/>
      <c r="AE117" s="34"/>
      <c r="AT117" s="17" t="s">
        <v>165</v>
      </c>
      <c r="AU117" s="17" t="s">
        <v>76</v>
      </c>
    </row>
    <row r="118" spans="1:65" s="12" customFormat="1" ht="11.25">
      <c r="B118" s="183"/>
      <c r="C118" s="184"/>
      <c r="D118" s="178" t="s">
        <v>166</v>
      </c>
      <c r="E118" s="185" t="s">
        <v>35</v>
      </c>
      <c r="F118" s="186" t="s">
        <v>720</v>
      </c>
      <c r="G118" s="184"/>
      <c r="H118" s="187">
        <v>81</v>
      </c>
      <c r="I118" s="188"/>
      <c r="J118" s="184"/>
      <c r="K118" s="184"/>
      <c r="L118" s="189"/>
      <c r="M118" s="190"/>
      <c r="N118" s="191"/>
      <c r="O118" s="191"/>
      <c r="P118" s="191"/>
      <c r="Q118" s="191"/>
      <c r="R118" s="191"/>
      <c r="S118" s="191"/>
      <c r="T118" s="192"/>
      <c r="AT118" s="193" t="s">
        <v>166</v>
      </c>
      <c r="AU118" s="193" t="s">
        <v>76</v>
      </c>
      <c r="AV118" s="12" t="s">
        <v>85</v>
      </c>
      <c r="AW118" s="12" t="s">
        <v>37</v>
      </c>
      <c r="AX118" s="12" t="s">
        <v>83</v>
      </c>
      <c r="AY118" s="193" t="s">
        <v>162</v>
      </c>
    </row>
    <row r="119" spans="1:65" s="13" customFormat="1" ht="25.9" customHeight="1">
      <c r="B119" s="195"/>
      <c r="C119" s="196"/>
      <c r="D119" s="197" t="s">
        <v>75</v>
      </c>
      <c r="E119" s="198" t="s">
        <v>274</v>
      </c>
      <c r="F119" s="198" t="s">
        <v>275</v>
      </c>
      <c r="G119" s="196"/>
      <c r="H119" s="196"/>
      <c r="I119" s="199"/>
      <c r="J119" s="200">
        <f>BK119</f>
        <v>0</v>
      </c>
      <c r="K119" s="196"/>
      <c r="L119" s="201"/>
      <c r="M119" s="202"/>
      <c r="N119" s="203"/>
      <c r="O119" s="203"/>
      <c r="P119" s="204">
        <f>P120</f>
        <v>0</v>
      </c>
      <c r="Q119" s="203"/>
      <c r="R119" s="204">
        <f>R120</f>
        <v>0</v>
      </c>
      <c r="S119" s="203"/>
      <c r="T119" s="205">
        <f>T120</f>
        <v>0</v>
      </c>
      <c r="AR119" s="206" t="s">
        <v>83</v>
      </c>
      <c r="AT119" s="207" t="s">
        <v>75</v>
      </c>
      <c r="AU119" s="207" t="s">
        <v>76</v>
      </c>
      <c r="AY119" s="206" t="s">
        <v>162</v>
      </c>
      <c r="BK119" s="208">
        <f>BK120</f>
        <v>0</v>
      </c>
    </row>
    <row r="120" spans="1:65" s="13" customFormat="1" ht="22.9" customHeight="1">
      <c r="B120" s="195"/>
      <c r="C120" s="196"/>
      <c r="D120" s="197" t="s">
        <v>75</v>
      </c>
      <c r="E120" s="209" t="s">
        <v>181</v>
      </c>
      <c r="F120" s="209" t="s">
        <v>276</v>
      </c>
      <c r="G120" s="196"/>
      <c r="H120" s="196"/>
      <c r="I120" s="199"/>
      <c r="J120" s="210">
        <f>BK120</f>
        <v>0</v>
      </c>
      <c r="K120" s="196"/>
      <c r="L120" s="201"/>
      <c r="M120" s="202"/>
      <c r="N120" s="203"/>
      <c r="O120" s="203"/>
      <c r="P120" s="204">
        <f>SUM(P121:P176)</f>
        <v>0</v>
      </c>
      <c r="Q120" s="203"/>
      <c r="R120" s="204">
        <f>SUM(R121:R176)</f>
        <v>0</v>
      </c>
      <c r="S120" s="203"/>
      <c r="T120" s="205">
        <f>SUM(T121:T176)</f>
        <v>0</v>
      </c>
      <c r="AR120" s="206" t="s">
        <v>83</v>
      </c>
      <c r="AT120" s="207" t="s">
        <v>75</v>
      </c>
      <c r="AU120" s="207" t="s">
        <v>83</v>
      </c>
      <c r="AY120" s="206" t="s">
        <v>162</v>
      </c>
      <c r="BK120" s="208">
        <f>SUM(BK121:BK176)</f>
        <v>0</v>
      </c>
    </row>
    <row r="121" spans="1:65" s="2" customFormat="1" ht="16.5" customHeight="1">
      <c r="A121" s="34"/>
      <c r="B121" s="35"/>
      <c r="C121" s="211" t="s">
        <v>210</v>
      </c>
      <c r="D121" s="211" t="s">
        <v>278</v>
      </c>
      <c r="E121" s="212" t="s">
        <v>287</v>
      </c>
      <c r="F121" s="213" t="s">
        <v>288</v>
      </c>
      <c r="G121" s="214" t="s">
        <v>236</v>
      </c>
      <c r="H121" s="215">
        <v>54</v>
      </c>
      <c r="I121" s="216"/>
      <c r="J121" s="217">
        <f>ROUND(I121*H121,2)</f>
        <v>0</v>
      </c>
      <c r="K121" s="218"/>
      <c r="L121" s="39"/>
      <c r="M121" s="219" t="s">
        <v>35</v>
      </c>
      <c r="N121" s="220" t="s">
        <v>47</v>
      </c>
      <c r="O121" s="64"/>
      <c r="P121" s="174">
        <f>O121*H121</f>
        <v>0</v>
      </c>
      <c r="Q121" s="174">
        <v>0</v>
      </c>
      <c r="R121" s="174">
        <f>Q121*H121</f>
        <v>0</v>
      </c>
      <c r="S121" s="174">
        <v>0</v>
      </c>
      <c r="T121" s="175">
        <f>S121*H121</f>
        <v>0</v>
      </c>
      <c r="U121" s="34"/>
      <c r="V121" s="34"/>
      <c r="W121" s="34"/>
      <c r="X121" s="34"/>
      <c r="Y121" s="34"/>
      <c r="Z121" s="34"/>
      <c r="AA121" s="34"/>
      <c r="AB121" s="34"/>
      <c r="AC121" s="34"/>
      <c r="AD121" s="34"/>
      <c r="AE121" s="34"/>
      <c r="AR121" s="176" t="s">
        <v>163</v>
      </c>
      <c r="AT121" s="176" t="s">
        <v>278</v>
      </c>
      <c r="AU121" s="176" t="s">
        <v>85</v>
      </c>
      <c r="AY121" s="17" t="s">
        <v>162</v>
      </c>
      <c r="BE121" s="177">
        <f>IF(N121="základní",J121,0)</f>
        <v>0</v>
      </c>
      <c r="BF121" s="177">
        <f>IF(N121="snížená",J121,0)</f>
        <v>0</v>
      </c>
      <c r="BG121" s="177">
        <f>IF(N121="zákl. přenesená",J121,0)</f>
        <v>0</v>
      </c>
      <c r="BH121" s="177">
        <f>IF(N121="sníž. přenesená",J121,0)</f>
        <v>0</v>
      </c>
      <c r="BI121" s="177">
        <f>IF(N121="nulová",J121,0)</f>
        <v>0</v>
      </c>
      <c r="BJ121" s="17" t="s">
        <v>83</v>
      </c>
      <c r="BK121" s="177">
        <f>ROUND(I121*H121,2)</f>
        <v>0</v>
      </c>
      <c r="BL121" s="17" t="s">
        <v>163</v>
      </c>
      <c r="BM121" s="176" t="s">
        <v>289</v>
      </c>
    </row>
    <row r="122" spans="1:65" s="2" customFormat="1" ht="19.5">
      <c r="A122" s="34"/>
      <c r="B122" s="35"/>
      <c r="C122" s="36"/>
      <c r="D122" s="178" t="s">
        <v>165</v>
      </c>
      <c r="E122" s="36"/>
      <c r="F122" s="179" t="s">
        <v>290</v>
      </c>
      <c r="G122" s="36"/>
      <c r="H122" s="36"/>
      <c r="I122" s="180"/>
      <c r="J122" s="36"/>
      <c r="K122" s="36"/>
      <c r="L122" s="39"/>
      <c r="M122" s="181"/>
      <c r="N122" s="182"/>
      <c r="O122" s="64"/>
      <c r="P122" s="64"/>
      <c r="Q122" s="64"/>
      <c r="R122" s="64"/>
      <c r="S122" s="64"/>
      <c r="T122" s="65"/>
      <c r="U122" s="34"/>
      <c r="V122" s="34"/>
      <c r="W122" s="34"/>
      <c r="X122" s="34"/>
      <c r="Y122" s="34"/>
      <c r="Z122" s="34"/>
      <c r="AA122" s="34"/>
      <c r="AB122" s="34"/>
      <c r="AC122" s="34"/>
      <c r="AD122" s="34"/>
      <c r="AE122" s="34"/>
      <c r="AT122" s="17" t="s">
        <v>165</v>
      </c>
      <c r="AU122" s="17" t="s">
        <v>85</v>
      </c>
    </row>
    <row r="123" spans="1:65" s="12" customFormat="1" ht="11.25">
      <c r="B123" s="183"/>
      <c r="C123" s="184"/>
      <c r="D123" s="178" t="s">
        <v>166</v>
      </c>
      <c r="E123" s="185" t="s">
        <v>35</v>
      </c>
      <c r="F123" s="186" t="s">
        <v>721</v>
      </c>
      <c r="G123" s="184"/>
      <c r="H123" s="187">
        <v>54</v>
      </c>
      <c r="I123" s="188"/>
      <c r="J123" s="184"/>
      <c r="K123" s="184"/>
      <c r="L123" s="189"/>
      <c r="M123" s="190"/>
      <c r="N123" s="191"/>
      <c r="O123" s="191"/>
      <c r="P123" s="191"/>
      <c r="Q123" s="191"/>
      <c r="R123" s="191"/>
      <c r="S123" s="191"/>
      <c r="T123" s="192"/>
      <c r="AT123" s="193" t="s">
        <v>166</v>
      </c>
      <c r="AU123" s="193" t="s">
        <v>85</v>
      </c>
      <c r="AV123" s="12" t="s">
        <v>85</v>
      </c>
      <c r="AW123" s="12" t="s">
        <v>37</v>
      </c>
      <c r="AX123" s="12" t="s">
        <v>83</v>
      </c>
      <c r="AY123" s="193" t="s">
        <v>162</v>
      </c>
    </row>
    <row r="124" spans="1:65" s="2" customFormat="1" ht="21.75" customHeight="1">
      <c r="A124" s="34"/>
      <c r="B124" s="35"/>
      <c r="C124" s="211" t="s">
        <v>215</v>
      </c>
      <c r="D124" s="211" t="s">
        <v>278</v>
      </c>
      <c r="E124" s="212" t="s">
        <v>722</v>
      </c>
      <c r="F124" s="213" t="s">
        <v>723</v>
      </c>
      <c r="G124" s="214" t="s">
        <v>160</v>
      </c>
      <c r="H124" s="215">
        <v>11</v>
      </c>
      <c r="I124" s="216"/>
      <c r="J124" s="217">
        <f>ROUND(I124*H124,2)</f>
        <v>0</v>
      </c>
      <c r="K124" s="218"/>
      <c r="L124" s="39"/>
      <c r="M124" s="219" t="s">
        <v>35</v>
      </c>
      <c r="N124" s="220" t="s">
        <v>47</v>
      </c>
      <c r="O124" s="64"/>
      <c r="P124" s="174">
        <f>O124*H124</f>
        <v>0</v>
      </c>
      <c r="Q124" s="174">
        <v>0</v>
      </c>
      <c r="R124" s="174">
        <f>Q124*H124</f>
        <v>0</v>
      </c>
      <c r="S124" s="174">
        <v>0</v>
      </c>
      <c r="T124" s="175">
        <f>S124*H124</f>
        <v>0</v>
      </c>
      <c r="U124" s="34"/>
      <c r="V124" s="34"/>
      <c r="W124" s="34"/>
      <c r="X124" s="34"/>
      <c r="Y124" s="34"/>
      <c r="Z124" s="34"/>
      <c r="AA124" s="34"/>
      <c r="AB124" s="34"/>
      <c r="AC124" s="34"/>
      <c r="AD124" s="34"/>
      <c r="AE124" s="34"/>
      <c r="AR124" s="176" t="s">
        <v>163</v>
      </c>
      <c r="AT124" s="176" t="s">
        <v>278</v>
      </c>
      <c r="AU124" s="176" t="s">
        <v>85</v>
      </c>
      <c r="AY124" s="17" t="s">
        <v>162</v>
      </c>
      <c r="BE124" s="177">
        <f>IF(N124="základní",J124,0)</f>
        <v>0</v>
      </c>
      <c r="BF124" s="177">
        <f>IF(N124="snížená",J124,0)</f>
        <v>0</v>
      </c>
      <c r="BG124" s="177">
        <f>IF(N124="zákl. přenesená",J124,0)</f>
        <v>0</v>
      </c>
      <c r="BH124" s="177">
        <f>IF(N124="sníž. přenesená",J124,0)</f>
        <v>0</v>
      </c>
      <c r="BI124" s="177">
        <f>IF(N124="nulová",J124,0)</f>
        <v>0</v>
      </c>
      <c r="BJ124" s="17" t="s">
        <v>83</v>
      </c>
      <c r="BK124" s="177">
        <f>ROUND(I124*H124,2)</f>
        <v>0</v>
      </c>
      <c r="BL124" s="17" t="s">
        <v>163</v>
      </c>
      <c r="BM124" s="176" t="s">
        <v>724</v>
      </c>
    </row>
    <row r="125" spans="1:65" s="2" customFormat="1" ht="58.5">
      <c r="A125" s="34"/>
      <c r="B125" s="35"/>
      <c r="C125" s="36"/>
      <c r="D125" s="178" t="s">
        <v>165</v>
      </c>
      <c r="E125" s="36"/>
      <c r="F125" s="179" t="s">
        <v>725</v>
      </c>
      <c r="G125" s="36"/>
      <c r="H125" s="36"/>
      <c r="I125" s="180"/>
      <c r="J125" s="36"/>
      <c r="K125" s="36"/>
      <c r="L125" s="39"/>
      <c r="M125" s="181"/>
      <c r="N125" s="182"/>
      <c r="O125" s="64"/>
      <c r="P125" s="64"/>
      <c r="Q125" s="64"/>
      <c r="R125" s="64"/>
      <c r="S125" s="64"/>
      <c r="T125" s="65"/>
      <c r="U125" s="34"/>
      <c r="V125" s="34"/>
      <c r="W125" s="34"/>
      <c r="X125" s="34"/>
      <c r="Y125" s="34"/>
      <c r="Z125" s="34"/>
      <c r="AA125" s="34"/>
      <c r="AB125" s="34"/>
      <c r="AC125" s="34"/>
      <c r="AD125" s="34"/>
      <c r="AE125" s="34"/>
      <c r="AT125" s="17" t="s">
        <v>165</v>
      </c>
      <c r="AU125" s="17" t="s">
        <v>85</v>
      </c>
    </row>
    <row r="126" spans="1:65" s="2" customFormat="1" ht="19.5">
      <c r="A126" s="34"/>
      <c r="B126" s="35"/>
      <c r="C126" s="36"/>
      <c r="D126" s="178" t="s">
        <v>219</v>
      </c>
      <c r="E126" s="36"/>
      <c r="F126" s="194" t="s">
        <v>726</v>
      </c>
      <c r="G126" s="36"/>
      <c r="H126" s="36"/>
      <c r="I126" s="180"/>
      <c r="J126" s="36"/>
      <c r="K126" s="36"/>
      <c r="L126" s="39"/>
      <c r="M126" s="181"/>
      <c r="N126" s="182"/>
      <c r="O126" s="64"/>
      <c r="P126" s="64"/>
      <c r="Q126" s="64"/>
      <c r="R126" s="64"/>
      <c r="S126" s="64"/>
      <c r="T126" s="65"/>
      <c r="U126" s="34"/>
      <c r="V126" s="34"/>
      <c r="W126" s="34"/>
      <c r="X126" s="34"/>
      <c r="Y126" s="34"/>
      <c r="Z126" s="34"/>
      <c r="AA126" s="34"/>
      <c r="AB126" s="34"/>
      <c r="AC126" s="34"/>
      <c r="AD126" s="34"/>
      <c r="AE126" s="34"/>
      <c r="AT126" s="17" t="s">
        <v>219</v>
      </c>
      <c r="AU126" s="17" t="s">
        <v>85</v>
      </c>
    </row>
    <row r="127" spans="1:65" s="12" customFormat="1" ht="11.25">
      <c r="B127" s="183"/>
      <c r="C127" s="184"/>
      <c r="D127" s="178" t="s">
        <v>166</v>
      </c>
      <c r="E127" s="185" t="s">
        <v>35</v>
      </c>
      <c r="F127" s="186" t="s">
        <v>727</v>
      </c>
      <c r="G127" s="184"/>
      <c r="H127" s="187">
        <v>11</v>
      </c>
      <c r="I127" s="188"/>
      <c r="J127" s="184"/>
      <c r="K127" s="184"/>
      <c r="L127" s="189"/>
      <c r="M127" s="190"/>
      <c r="N127" s="191"/>
      <c r="O127" s="191"/>
      <c r="P127" s="191"/>
      <c r="Q127" s="191"/>
      <c r="R127" s="191"/>
      <c r="S127" s="191"/>
      <c r="T127" s="192"/>
      <c r="AT127" s="193" t="s">
        <v>166</v>
      </c>
      <c r="AU127" s="193" t="s">
        <v>85</v>
      </c>
      <c r="AV127" s="12" t="s">
        <v>85</v>
      </c>
      <c r="AW127" s="12" t="s">
        <v>37</v>
      </c>
      <c r="AX127" s="12" t="s">
        <v>83</v>
      </c>
      <c r="AY127" s="193" t="s">
        <v>162</v>
      </c>
    </row>
    <row r="128" spans="1:65" s="2" customFormat="1" ht="21.75" customHeight="1">
      <c r="A128" s="34"/>
      <c r="B128" s="35"/>
      <c r="C128" s="211" t="s">
        <v>222</v>
      </c>
      <c r="D128" s="211" t="s">
        <v>278</v>
      </c>
      <c r="E128" s="212" t="s">
        <v>312</v>
      </c>
      <c r="F128" s="213" t="s">
        <v>313</v>
      </c>
      <c r="G128" s="214" t="s">
        <v>160</v>
      </c>
      <c r="H128" s="215">
        <v>11</v>
      </c>
      <c r="I128" s="216"/>
      <c r="J128" s="217">
        <f>ROUND(I128*H128,2)</f>
        <v>0</v>
      </c>
      <c r="K128" s="218"/>
      <c r="L128" s="39"/>
      <c r="M128" s="219" t="s">
        <v>35</v>
      </c>
      <c r="N128" s="220" t="s">
        <v>47</v>
      </c>
      <c r="O128" s="64"/>
      <c r="P128" s="174">
        <f>O128*H128</f>
        <v>0</v>
      </c>
      <c r="Q128" s="174">
        <v>0</v>
      </c>
      <c r="R128" s="174">
        <f>Q128*H128</f>
        <v>0</v>
      </c>
      <c r="S128" s="174">
        <v>0</v>
      </c>
      <c r="T128" s="175">
        <f>S128*H128</f>
        <v>0</v>
      </c>
      <c r="U128" s="34"/>
      <c r="V128" s="34"/>
      <c r="W128" s="34"/>
      <c r="X128" s="34"/>
      <c r="Y128" s="34"/>
      <c r="Z128" s="34"/>
      <c r="AA128" s="34"/>
      <c r="AB128" s="34"/>
      <c r="AC128" s="34"/>
      <c r="AD128" s="34"/>
      <c r="AE128" s="34"/>
      <c r="AR128" s="176" t="s">
        <v>163</v>
      </c>
      <c r="AT128" s="176" t="s">
        <v>278</v>
      </c>
      <c r="AU128" s="176" t="s">
        <v>85</v>
      </c>
      <c r="AY128" s="17" t="s">
        <v>162</v>
      </c>
      <c r="BE128" s="177">
        <f>IF(N128="základní",J128,0)</f>
        <v>0</v>
      </c>
      <c r="BF128" s="177">
        <f>IF(N128="snížená",J128,0)</f>
        <v>0</v>
      </c>
      <c r="BG128" s="177">
        <f>IF(N128="zákl. přenesená",J128,0)</f>
        <v>0</v>
      </c>
      <c r="BH128" s="177">
        <f>IF(N128="sníž. přenesená",J128,0)</f>
        <v>0</v>
      </c>
      <c r="BI128" s="177">
        <f>IF(N128="nulová",J128,0)</f>
        <v>0</v>
      </c>
      <c r="BJ128" s="17" t="s">
        <v>83</v>
      </c>
      <c r="BK128" s="177">
        <f>ROUND(I128*H128,2)</f>
        <v>0</v>
      </c>
      <c r="BL128" s="17" t="s">
        <v>163</v>
      </c>
      <c r="BM128" s="176" t="s">
        <v>728</v>
      </c>
    </row>
    <row r="129" spans="1:65" s="2" customFormat="1" ht="48.75">
      <c r="A129" s="34"/>
      <c r="B129" s="35"/>
      <c r="C129" s="36"/>
      <c r="D129" s="178" t="s">
        <v>165</v>
      </c>
      <c r="E129" s="36"/>
      <c r="F129" s="179" t="s">
        <v>315</v>
      </c>
      <c r="G129" s="36"/>
      <c r="H129" s="36"/>
      <c r="I129" s="180"/>
      <c r="J129" s="36"/>
      <c r="K129" s="36"/>
      <c r="L129" s="39"/>
      <c r="M129" s="181"/>
      <c r="N129" s="182"/>
      <c r="O129" s="64"/>
      <c r="P129" s="64"/>
      <c r="Q129" s="64"/>
      <c r="R129" s="64"/>
      <c r="S129" s="64"/>
      <c r="T129" s="65"/>
      <c r="U129" s="34"/>
      <c r="V129" s="34"/>
      <c r="W129" s="34"/>
      <c r="X129" s="34"/>
      <c r="Y129" s="34"/>
      <c r="Z129" s="34"/>
      <c r="AA129" s="34"/>
      <c r="AB129" s="34"/>
      <c r="AC129" s="34"/>
      <c r="AD129" s="34"/>
      <c r="AE129" s="34"/>
      <c r="AT129" s="17" t="s">
        <v>165</v>
      </c>
      <c r="AU129" s="17" t="s">
        <v>85</v>
      </c>
    </row>
    <row r="130" spans="1:65" s="2" customFormat="1" ht="19.5">
      <c r="A130" s="34"/>
      <c r="B130" s="35"/>
      <c r="C130" s="36"/>
      <c r="D130" s="178" t="s">
        <v>219</v>
      </c>
      <c r="E130" s="36"/>
      <c r="F130" s="194" t="s">
        <v>726</v>
      </c>
      <c r="G130" s="36"/>
      <c r="H130" s="36"/>
      <c r="I130" s="180"/>
      <c r="J130" s="36"/>
      <c r="K130" s="36"/>
      <c r="L130" s="39"/>
      <c r="M130" s="181"/>
      <c r="N130" s="182"/>
      <c r="O130" s="64"/>
      <c r="P130" s="64"/>
      <c r="Q130" s="64"/>
      <c r="R130" s="64"/>
      <c r="S130" s="64"/>
      <c r="T130" s="65"/>
      <c r="U130" s="34"/>
      <c r="V130" s="34"/>
      <c r="W130" s="34"/>
      <c r="X130" s="34"/>
      <c r="Y130" s="34"/>
      <c r="Z130" s="34"/>
      <c r="AA130" s="34"/>
      <c r="AB130" s="34"/>
      <c r="AC130" s="34"/>
      <c r="AD130" s="34"/>
      <c r="AE130" s="34"/>
      <c r="AT130" s="17" t="s">
        <v>219</v>
      </c>
      <c r="AU130" s="17" t="s">
        <v>85</v>
      </c>
    </row>
    <row r="131" spans="1:65" s="12" customFormat="1" ht="11.25">
      <c r="B131" s="183"/>
      <c r="C131" s="184"/>
      <c r="D131" s="178" t="s">
        <v>166</v>
      </c>
      <c r="E131" s="185" t="s">
        <v>35</v>
      </c>
      <c r="F131" s="186" t="s">
        <v>727</v>
      </c>
      <c r="G131" s="184"/>
      <c r="H131" s="187">
        <v>11</v>
      </c>
      <c r="I131" s="188"/>
      <c r="J131" s="184"/>
      <c r="K131" s="184"/>
      <c r="L131" s="189"/>
      <c r="M131" s="190"/>
      <c r="N131" s="191"/>
      <c r="O131" s="191"/>
      <c r="P131" s="191"/>
      <c r="Q131" s="191"/>
      <c r="R131" s="191"/>
      <c r="S131" s="191"/>
      <c r="T131" s="192"/>
      <c r="AT131" s="193" t="s">
        <v>166</v>
      </c>
      <c r="AU131" s="193" t="s">
        <v>85</v>
      </c>
      <c r="AV131" s="12" t="s">
        <v>85</v>
      </c>
      <c r="AW131" s="12" t="s">
        <v>37</v>
      </c>
      <c r="AX131" s="12" t="s">
        <v>83</v>
      </c>
      <c r="AY131" s="193" t="s">
        <v>162</v>
      </c>
    </row>
    <row r="132" spans="1:65" s="2" customFormat="1" ht="16.5" customHeight="1">
      <c r="A132" s="34"/>
      <c r="B132" s="35"/>
      <c r="C132" s="211" t="s">
        <v>227</v>
      </c>
      <c r="D132" s="211" t="s">
        <v>278</v>
      </c>
      <c r="E132" s="212" t="s">
        <v>729</v>
      </c>
      <c r="F132" s="213" t="s">
        <v>730</v>
      </c>
      <c r="G132" s="214" t="s">
        <v>236</v>
      </c>
      <c r="H132" s="215">
        <v>5</v>
      </c>
      <c r="I132" s="216"/>
      <c r="J132" s="217">
        <f>ROUND(I132*H132,2)</f>
        <v>0</v>
      </c>
      <c r="K132" s="218"/>
      <c r="L132" s="39"/>
      <c r="M132" s="219" t="s">
        <v>35</v>
      </c>
      <c r="N132" s="220" t="s">
        <v>47</v>
      </c>
      <c r="O132" s="64"/>
      <c r="P132" s="174">
        <f>O132*H132</f>
        <v>0</v>
      </c>
      <c r="Q132" s="174">
        <v>0</v>
      </c>
      <c r="R132" s="174">
        <f>Q132*H132</f>
        <v>0</v>
      </c>
      <c r="S132" s="174">
        <v>0</v>
      </c>
      <c r="T132" s="175">
        <f>S132*H132</f>
        <v>0</v>
      </c>
      <c r="U132" s="34"/>
      <c r="V132" s="34"/>
      <c r="W132" s="34"/>
      <c r="X132" s="34"/>
      <c r="Y132" s="34"/>
      <c r="Z132" s="34"/>
      <c r="AA132" s="34"/>
      <c r="AB132" s="34"/>
      <c r="AC132" s="34"/>
      <c r="AD132" s="34"/>
      <c r="AE132" s="34"/>
      <c r="AR132" s="176" t="s">
        <v>163</v>
      </c>
      <c r="AT132" s="176" t="s">
        <v>278</v>
      </c>
      <c r="AU132" s="176" t="s">
        <v>85</v>
      </c>
      <c r="AY132" s="17" t="s">
        <v>162</v>
      </c>
      <c r="BE132" s="177">
        <f>IF(N132="základní",J132,0)</f>
        <v>0</v>
      </c>
      <c r="BF132" s="177">
        <f>IF(N132="snížená",J132,0)</f>
        <v>0</v>
      </c>
      <c r="BG132" s="177">
        <f>IF(N132="zákl. přenesená",J132,0)</f>
        <v>0</v>
      </c>
      <c r="BH132" s="177">
        <f>IF(N132="sníž. přenesená",J132,0)</f>
        <v>0</v>
      </c>
      <c r="BI132" s="177">
        <f>IF(N132="nulová",J132,0)</f>
        <v>0</v>
      </c>
      <c r="BJ132" s="17" t="s">
        <v>83</v>
      </c>
      <c r="BK132" s="177">
        <f>ROUND(I132*H132,2)</f>
        <v>0</v>
      </c>
      <c r="BL132" s="17" t="s">
        <v>163</v>
      </c>
      <c r="BM132" s="176" t="s">
        <v>731</v>
      </c>
    </row>
    <row r="133" spans="1:65" s="2" customFormat="1" ht="58.5">
      <c r="A133" s="34"/>
      <c r="B133" s="35"/>
      <c r="C133" s="36"/>
      <c r="D133" s="178" t="s">
        <v>165</v>
      </c>
      <c r="E133" s="36"/>
      <c r="F133" s="179" t="s">
        <v>732</v>
      </c>
      <c r="G133" s="36"/>
      <c r="H133" s="36"/>
      <c r="I133" s="180"/>
      <c r="J133" s="36"/>
      <c r="K133" s="36"/>
      <c r="L133" s="39"/>
      <c r="M133" s="181"/>
      <c r="N133" s="182"/>
      <c r="O133" s="64"/>
      <c r="P133" s="64"/>
      <c r="Q133" s="64"/>
      <c r="R133" s="64"/>
      <c r="S133" s="64"/>
      <c r="T133" s="65"/>
      <c r="U133" s="34"/>
      <c r="V133" s="34"/>
      <c r="W133" s="34"/>
      <c r="X133" s="34"/>
      <c r="Y133" s="34"/>
      <c r="Z133" s="34"/>
      <c r="AA133" s="34"/>
      <c r="AB133" s="34"/>
      <c r="AC133" s="34"/>
      <c r="AD133" s="34"/>
      <c r="AE133" s="34"/>
      <c r="AT133" s="17" t="s">
        <v>165</v>
      </c>
      <c r="AU133" s="17" t="s">
        <v>85</v>
      </c>
    </row>
    <row r="134" spans="1:65" s="2" customFormat="1" ht="19.5">
      <c r="A134" s="34"/>
      <c r="B134" s="35"/>
      <c r="C134" s="36"/>
      <c r="D134" s="178" t="s">
        <v>219</v>
      </c>
      <c r="E134" s="36"/>
      <c r="F134" s="194" t="s">
        <v>733</v>
      </c>
      <c r="G134" s="36"/>
      <c r="H134" s="36"/>
      <c r="I134" s="180"/>
      <c r="J134" s="36"/>
      <c r="K134" s="36"/>
      <c r="L134" s="39"/>
      <c r="M134" s="181"/>
      <c r="N134" s="182"/>
      <c r="O134" s="64"/>
      <c r="P134" s="64"/>
      <c r="Q134" s="64"/>
      <c r="R134" s="64"/>
      <c r="S134" s="64"/>
      <c r="T134" s="65"/>
      <c r="U134" s="34"/>
      <c r="V134" s="34"/>
      <c r="W134" s="34"/>
      <c r="X134" s="34"/>
      <c r="Y134" s="34"/>
      <c r="Z134" s="34"/>
      <c r="AA134" s="34"/>
      <c r="AB134" s="34"/>
      <c r="AC134" s="34"/>
      <c r="AD134" s="34"/>
      <c r="AE134" s="34"/>
      <c r="AT134" s="17" t="s">
        <v>219</v>
      </c>
      <c r="AU134" s="17" t="s">
        <v>85</v>
      </c>
    </row>
    <row r="135" spans="1:65" s="12" customFormat="1" ht="11.25">
      <c r="B135" s="183"/>
      <c r="C135" s="184"/>
      <c r="D135" s="178" t="s">
        <v>166</v>
      </c>
      <c r="E135" s="185" t="s">
        <v>35</v>
      </c>
      <c r="F135" s="186" t="s">
        <v>583</v>
      </c>
      <c r="G135" s="184"/>
      <c r="H135" s="187">
        <v>5</v>
      </c>
      <c r="I135" s="188"/>
      <c r="J135" s="184"/>
      <c r="K135" s="184"/>
      <c r="L135" s="189"/>
      <c r="M135" s="190"/>
      <c r="N135" s="191"/>
      <c r="O135" s="191"/>
      <c r="P135" s="191"/>
      <c r="Q135" s="191"/>
      <c r="R135" s="191"/>
      <c r="S135" s="191"/>
      <c r="T135" s="192"/>
      <c r="AT135" s="193" t="s">
        <v>166</v>
      </c>
      <c r="AU135" s="193" t="s">
        <v>85</v>
      </c>
      <c r="AV135" s="12" t="s">
        <v>85</v>
      </c>
      <c r="AW135" s="12" t="s">
        <v>37</v>
      </c>
      <c r="AX135" s="12" t="s">
        <v>83</v>
      </c>
      <c r="AY135" s="193" t="s">
        <v>162</v>
      </c>
    </row>
    <row r="136" spans="1:65" s="2" customFormat="1" ht="16.5" customHeight="1">
      <c r="A136" s="34"/>
      <c r="B136" s="35"/>
      <c r="C136" s="211" t="s">
        <v>8</v>
      </c>
      <c r="D136" s="211" t="s">
        <v>278</v>
      </c>
      <c r="E136" s="212" t="s">
        <v>319</v>
      </c>
      <c r="F136" s="213" t="s">
        <v>320</v>
      </c>
      <c r="G136" s="214" t="s">
        <v>160</v>
      </c>
      <c r="H136" s="215">
        <v>338</v>
      </c>
      <c r="I136" s="216"/>
      <c r="J136" s="217">
        <f>ROUND(I136*H136,2)</f>
        <v>0</v>
      </c>
      <c r="K136" s="218"/>
      <c r="L136" s="39"/>
      <c r="M136" s="219" t="s">
        <v>35</v>
      </c>
      <c r="N136" s="220" t="s">
        <v>47</v>
      </c>
      <c r="O136" s="64"/>
      <c r="P136" s="174">
        <f>O136*H136</f>
        <v>0</v>
      </c>
      <c r="Q136" s="174">
        <v>0</v>
      </c>
      <c r="R136" s="174">
        <f>Q136*H136</f>
        <v>0</v>
      </c>
      <c r="S136" s="174">
        <v>0</v>
      </c>
      <c r="T136" s="175">
        <f>S136*H136</f>
        <v>0</v>
      </c>
      <c r="U136" s="34"/>
      <c r="V136" s="34"/>
      <c r="W136" s="34"/>
      <c r="X136" s="34"/>
      <c r="Y136" s="34"/>
      <c r="Z136" s="34"/>
      <c r="AA136" s="34"/>
      <c r="AB136" s="34"/>
      <c r="AC136" s="34"/>
      <c r="AD136" s="34"/>
      <c r="AE136" s="34"/>
      <c r="AR136" s="176" t="s">
        <v>163</v>
      </c>
      <c r="AT136" s="176" t="s">
        <v>278</v>
      </c>
      <c r="AU136" s="176" t="s">
        <v>85</v>
      </c>
      <c r="AY136" s="17" t="s">
        <v>162</v>
      </c>
      <c r="BE136" s="177">
        <f>IF(N136="základní",J136,0)</f>
        <v>0</v>
      </c>
      <c r="BF136" s="177">
        <f>IF(N136="snížená",J136,0)</f>
        <v>0</v>
      </c>
      <c r="BG136" s="177">
        <f>IF(N136="zákl. přenesená",J136,0)</f>
        <v>0</v>
      </c>
      <c r="BH136" s="177">
        <f>IF(N136="sníž. přenesená",J136,0)</f>
        <v>0</v>
      </c>
      <c r="BI136" s="177">
        <f>IF(N136="nulová",J136,0)</f>
        <v>0</v>
      </c>
      <c r="BJ136" s="17" t="s">
        <v>83</v>
      </c>
      <c r="BK136" s="177">
        <f>ROUND(I136*H136,2)</f>
        <v>0</v>
      </c>
      <c r="BL136" s="17" t="s">
        <v>163</v>
      </c>
      <c r="BM136" s="176" t="s">
        <v>321</v>
      </c>
    </row>
    <row r="137" spans="1:65" s="2" customFormat="1" ht="29.25">
      <c r="A137" s="34"/>
      <c r="B137" s="35"/>
      <c r="C137" s="36"/>
      <c r="D137" s="178" t="s">
        <v>165</v>
      </c>
      <c r="E137" s="36"/>
      <c r="F137" s="179" t="s">
        <v>322</v>
      </c>
      <c r="G137" s="36"/>
      <c r="H137" s="36"/>
      <c r="I137" s="180"/>
      <c r="J137" s="36"/>
      <c r="K137" s="36"/>
      <c r="L137" s="39"/>
      <c r="M137" s="181"/>
      <c r="N137" s="182"/>
      <c r="O137" s="64"/>
      <c r="P137" s="64"/>
      <c r="Q137" s="64"/>
      <c r="R137" s="64"/>
      <c r="S137" s="64"/>
      <c r="T137" s="65"/>
      <c r="U137" s="34"/>
      <c r="V137" s="34"/>
      <c r="W137" s="34"/>
      <c r="X137" s="34"/>
      <c r="Y137" s="34"/>
      <c r="Z137" s="34"/>
      <c r="AA137" s="34"/>
      <c r="AB137" s="34"/>
      <c r="AC137" s="34"/>
      <c r="AD137" s="34"/>
      <c r="AE137" s="34"/>
      <c r="AT137" s="17" t="s">
        <v>165</v>
      </c>
      <c r="AU137" s="17" t="s">
        <v>85</v>
      </c>
    </row>
    <row r="138" spans="1:65" s="2" customFormat="1" ht="19.5">
      <c r="A138" s="34"/>
      <c r="B138" s="35"/>
      <c r="C138" s="36"/>
      <c r="D138" s="178" t="s">
        <v>219</v>
      </c>
      <c r="E138" s="36"/>
      <c r="F138" s="194" t="s">
        <v>734</v>
      </c>
      <c r="G138" s="36"/>
      <c r="H138" s="36"/>
      <c r="I138" s="180"/>
      <c r="J138" s="36"/>
      <c r="K138" s="36"/>
      <c r="L138" s="39"/>
      <c r="M138" s="181"/>
      <c r="N138" s="182"/>
      <c r="O138" s="64"/>
      <c r="P138" s="64"/>
      <c r="Q138" s="64"/>
      <c r="R138" s="64"/>
      <c r="S138" s="64"/>
      <c r="T138" s="65"/>
      <c r="U138" s="34"/>
      <c r="V138" s="34"/>
      <c r="W138" s="34"/>
      <c r="X138" s="34"/>
      <c r="Y138" s="34"/>
      <c r="Z138" s="34"/>
      <c r="AA138" s="34"/>
      <c r="AB138" s="34"/>
      <c r="AC138" s="34"/>
      <c r="AD138" s="34"/>
      <c r="AE138" s="34"/>
      <c r="AT138" s="17" t="s">
        <v>219</v>
      </c>
      <c r="AU138" s="17" t="s">
        <v>85</v>
      </c>
    </row>
    <row r="139" spans="1:65" s="12" customFormat="1" ht="11.25">
      <c r="B139" s="183"/>
      <c r="C139" s="184"/>
      <c r="D139" s="178" t="s">
        <v>166</v>
      </c>
      <c r="E139" s="185" t="s">
        <v>35</v>
      </c>
      <c r="F139" s="186" t="s">
        <v>735</v>
      </c>
      <c r="G139" s="184"/>
      <c r="H139" s="187">
        <v>338</v>
      </c>
      <c r="I139" s="188"/>
      <c r="J139" s="184"/>
      <c r="K139" s="184"/>
      <c r="L139" s="189"/>
      <c r="M139" s="190"/>
      <c r="N139" s="191"/>
      <c r="O139" s="191"/>
      <c r="P139" s="191"/>
      <c r="Q139" s="191"/>
      <c r="R139" s="191"/>
      <c r="S139" s="191"/>
      <c r="T139" s="192"/>
      <c r="AT139" s="193" t="s">
        <v>166</v>
      </c>
      <c r="AU139" s="193" t="s">
        <v>85</v>
      </c>
      <c r="AV139" s="12" t="s">
        <v>85</v>
      </c>
      <c r="AW139" s="12" t="s">
        <v>37</v>
      </c>
      <c r="AX139" s="12" t="s">
        <v>83</v>
      </c>
      <c r="AY139" s="193" t="s">
        <v>162</v>
      </c>
    </row>
    <row r="140" spans="1:65" s="2" customFormat="1" ht="16.5" customHeight="1">
      <c r="A140" s="34"/>
      <c r="B140" s="35"/>
      <c r="C140" s="211" t="s">
        <v>239</v>
      </c>
      <c r="D140" s="211" t="s">
        <v>278</v>
      </c>
      <c r="E140" s="212" t="s">
        <v>736</v>
      </c>
      <c r="F140" s="213" t="s">
        <v>737</v>
      </c>
      <c r="G140" s="214" t="s">
        <v>738</v>
      </c>
      <c r="H140" s="215">
        <v>338</v>
      </c>
      <c r="I140" s="216"/>
      <c r="J140" s="217">
        <f>ROUND(I140*H140,2)</f>
        <v>0</v>
      </c>
      <c r="K140" s="218"/>
      <c r="L140" s="39"/>
      <c r="M140" s="219" t="s">
        <v>35</v>
      </c>
      <c r="N140" s="220" t="s">
        <v>47</v>
      </c>
      <c r="O140" s="64"/>
      <c r="P140" s="174">
        <f>O140*H140</f>
        <v>0</v>
      </c>
      <c r="Q140" s="174">
        <v>0</v>
      </c>
      <c r="R140" s="174">
        <f>Q140*H140</f>
        <v>0</v>
      </c>
      <c r="S140" s="174">
        <v>0</v>
      </c>
      <c r="T140" s="175">
        <f>S140*H140</f>
        <v>0</v>
      </c>
      <c r="U140" s="34"/>
      <c r="V140" s="34"/>
      <c r="W140" s="34"/>
      <c r="X140" s="34"/>
      <c r="Y140" s="34"/>
      <c r="Z140" s="34"/>
      <c r="AA140" s="34"/>
      <c r="AB140" s="34"/>
      <c r="AC140" s="34"/>
      <c r="AD140" s="34"/>
      <c r="AE140" s="34"/>
      <c r="AR140" s="176" t="s">
        <v>163</v>
      </c>
      <c r="AT140" s="176" t="s">
        <v>278</v>
      </c>
      <c r="AU140" s="176" t="s">
        <v>85</v>
      </c>
      <c r="AY140" s="17" t="s">
        <v>162</v>
      </c>
      <c r="BE140" s="177">
        <f>IF(N140="základní",J140,0)</f>
        <v>0</v>
      </c>
      <c r="BF140" s="177">
        <f>IF(N140="snížená",J140,0)</f>
        <v>0</v>
      </c>
      <c r="BG140" s="177">
        <f>IF(N140="zákl. přenesená",J140,0)</f>
        <v>0</v>
      </c>
      <c r="BH140" s="177">
        <f>IF(N140="sníž. přenesená",J140,0)</f>
        <v>0</v>
      </c>
      <c r="BI140" s="177">
        <f>IF(N140="nulová",J140,0)</f>
        <v>0</v>
      </c>
      <c r="BJ140" s="17" t="s">
        <v>83</v>
      </c>
      <c r="BK140" s="177">
        <f>ROUND(I140*H140,2)</f>
        <v>0</v>
      </c>
      <c r="BL140" s="17" t="s">
        <v>163</v>
      </c>
      <c r="BM140" s="176" t="s">
        <v>739</v>
      </c>
    </row>
    <row r="141" spans="1:65" s="2" customFormat="1" ht="29.25">
      <c r="A141" s="34"/>
      <c r="B141" s="35"/>
      <c r="C141" s="36"/>
      <c r="D141" s="178" t="s">
        <v>165</v>
      </c>
      <c r="E141" s="36"/>
      <c r="F141" s="179" t="s">
        <v>740</v>
      </c>
      <c r="G141" s="36"/>
      <c r="H141" s="36"/>
      <c r="I141" s="180"/>
      <c r="J141" s="36"/>
      <c r="K141" s="36"/>
      <c r="L141" s="39"/>
      <c r="M141" s="181"/>
      <c r="N141" s="182"/>
      <c r="O141" s="64"/>
      <c r="P141" s="64"/>
      <c r="Q141" s="64"/>
      <c r="R141" s="64"/>
      <c r="S141" s="64"/>
      <c r="T141" s="65"/>
      <c r="U141" s="34"/>
      <c r="V141" s="34"/>
      <c r="W141" s="34"/>
      <c r="X141" s="34"/>
      <c r="Y141" s="34"/>
      <c r="Z141" s="34"/>
      <c r="AA141" s="34"/>
      <c r="AB141" s="34"/>
      <c r="AC141" s="34"/>
      <c r="AD141" s="34"/>
      <c r="AE141" s="34"/>
      <c r="AT141" s="17" t="s">
        <v>165</v>
      </c>
      <c r="AU141" s="17" t="s">
        <v>85</v>
      </c>
    </row>
    <row r="142" spans="1:65" s="12" customFormat="1" ht="11.25">
      <c r="B142" s="183"/>
      <c r="C142" s="184"/>
      <c r="D142" s="178" t="s">
        <v>166</v>
      </c>
      <c r="E142" s="185" t="s">
        <v>35</v>
      </c>
      <c r="F142" s="186" t="s">
        <v>705</v>
      </c>
      <c r="G142" s="184"/>
      <c r="H142" s="187">
        <v>338</v>
      </c>
      <c r="I142" s="188"/>
      <c r="J142" s="184"/>
      <c r="K142" s="184"/>
      <c r="L142" s="189"/>
      <c r="M142" s="190"/>
      <c r="N142" s="191"/>
      <c r="O142" s="191"/>
      <c r="P142" s="191"/>
      <c r="Q142" s="191"/>
      <c r="R142" s="191"/>
      <c r="S142" s="191"/>
      <c r="T142" s="192"/>
      <c r="AT142" s="193" t="s">
        <v>166</v>
      </c>
      <c r="AU142" s="193" t="s">
        <v>85</v>
      </c>
      <c r="AV142" s="12" t="s">
        <v>85</v>
      </c>
      <c r="AW142" s="12" t="s">
        <v>37</v>
      </c>
      <c r="AX142" s="12" t="s">
        <v>83</v>
      </c>
      <c r="AY142" s="193" t="s">
        <v>162</v>
      </c>
    </row>
    <row r="143" spans="1:65" s="2" customFormat="1" ht="16.5" customHeight="1">
      <c r="A143" s="34"/>
      <c r="B143" s="35"/>
      <c r="C143" s="211" t="s">
        <v>245</v>
      </c>
      <c r="D143" s="211" t="s">
        <v>278</v>
      </c>
      <c r="E143" s="212" t="s">
        <v>741</v>
      </c>
      <c r="F143" s="213" t="s">
        <v>742</v>
      </c>
      <c r="G143" s="214" t="s">
        <v>160</v>
      </c>
      <c r="H143" s="215">
        <v>10</v>
      </c>
      <c r="I143" s="216"/>
      <c r="J143" s="217">
        <f>ROUND(I143*H143,2)</f>
        <v>0</v>
      </c>
      <c r="K143" s="218"/>
      <c r="L143" s="39"/>
      <c r="M143" s="219" t="s">
        <v>35</v>
      </c>
      <c r="N143" s="220" t="s">
        <v>47</v>
      </c>
      <c r="O143" s="64"/>
      <c r="P143" s="174">
        <f>O143*H143</f>
        <v>0</v>
      </c>
      <c r="Q143" s="174">
        <v>0</v>
      </c>
      <c r="R143" s="174">
        <f>Q143*H143</f>
        <v>0</v>
      </c>
      <c r="S143" s="174">
        <v>0</v>
      </c>
      <c r="T143" s="175">
        <f>S143*H143</f>
        <v>0</v>
      </c>
      <c r="U143" s="34"/>
      <c r="V143" s="34"/>
      <c r="W143" s="34"/>
      <c r="X143" s="34"/>
      <c r="Y143" s="34"/>
      <c r="Z143" s="34"/>
      <c r="AA143" s="34"/>
      <c r="AB143" s="34"/>
      <c r="AC143" s="34"/>
      <c r="AD143" s="34"/>
      <c r="AE143" s="34"/>
      <c r="AR143" s="176" t="s">
        <v>163</v>
      </c>
      <c r="AT143" s="176" t="s">
        <v>278</v>
      </c>
      <c r="AU143" s="176" t="s">
        <v>85</v>
      </c>
      <c r="AY143" s="17" t="s">
        <v>162</v>
      </c>
      <c r="BE143" s="177">
        <f>IF(N143="základní",J143,0)</f>
        <v>0</v>
      </c>
      <c r="BF143" s="177">
        <f>IF(N143="snížená",J143,0)</f>
        <v>0</v>
      </c>
      <c r="BG143" s="177">
        <f>IF(N143="zákl. přenesená",J143,0)</f>
        <v>0</v>
      </c>
      <c r="BH143" s="177">
        <f>IF(N143="sníž. přenesená",J143,0)</f>
        <v>0</v>
      </c>
      <c r="BI143" s="177">
        <f>IF(N143="nulová",J143,0)</f>
        <v>0</v>
      </c>
      <c r="BJ143" s="17" t="s">
        <v>83</v>
      </c>
      <c r="BK143" s="177">
        <f>ROUND(I143*H143,2)</f>
        <v>0</v>
      </c>
      <c r="BL143" s="17" t="s">
        <v>163</v>
      </c>
      <c r="BM143" s="176" t="s">
        <v>743</v>
      </c>
    </row>
    <row r="144" spans="1:65" s="2" customFormat="1" ht="29.25">
      <c r="A144" s="34"/>
      <c r="B144" s="35"/>
      <c r="C144" s="36"/>
      <c r="D144" s="178" t="s">
        <v>165</v>
      </c>
      <c r="E144" s="36"/>
      <c r="F144" s="179" t="s">
        <v>744</v>
      </c>
      <c r="G144" s="36"/>
      <c r="H144" s="36"/>
      <c r="I144" s="180"/>
      <c r="J144" s="36"/>
      <c r="K144" s="36"/>
      <c r="L144" s="39"/>
      <c r="M144" s="181"/>
      <c r="N144" s="182"/>
      <c r="O144" s="64"/>
      <c r="P144" s="64"/>
      <c r="Q144" s="64"/>
      <c r="R144" s="64"/>
      <c r="S144" s="64"/>
      <c r="T144" s="65"/>
      <c r="U144" s="34"/>
      <c r="V144" s="34"/>
      <c r="W144" s="34"/>
      <c r="X144" s="34"/>
      <c r="Y144" s="34"/>
      <c r="Z144" s="34"/>
      <c r="AA144" s="34"/>
      <c r="AB144" s="34"/>
      <c r="AC144" s="34"/>
      <c r="AD144" s="34"/>
      <c r="AE144" s="34"/>
      <c r="AT144" s="17" t="s">
        <v>165</v>
      </c>
      <c r="AU144" s="17" t="s">
        <v>85</v>
      </c>
    </row>
    <row r="145" spans="1:65" s="12" customFormat="1" ht="11.25">
      <c r="B145" s="183"/>
      <c r="C145" s="184"/>
      <c r="D145" s="178" t="s">
        <v>166</v>
      </c>
      <c r="E145" s="185" t="s">
        <v>35</v>
      </c>
      <c r="F145" s="186" t="s">
        <v>185</v>
      </c>
      <c r="G145" s="184"/>
      <c r="H145" s="187">
        <v>10</v>
      </c>
      <c r="I145" s="188"/>
      <c r="J145" s="184"/>
      <c r="K145" s="184"/>
      <c r="L145" s="189"/>
      <c r="M145" s="190"/>
      <c r="N145" s="191"/>
      <c r="O145" s="191"/>
      <c r="P145" s="191"/>
      <c r="Q145" s="191"/>
      <c r="R145" s="191"/>
      <c r="S145" s="191"/>
      <c r="T145" s="192"/>
      <c r="AT145" s="193" t="s">
        <v>166</v>
      </c>
      <c r="AU145" s="193" t="s">
        <v>85</v>
      </c>
      <c r="AV145" s="12" t="s">
        <v>85</v>
      </c>
      <c r="AW145" s="12" t="s">
        <v>37</v>
      </c>
      <c r="AX145" s="12" t="s">
        <v>83</v>
      </c>
      <c r="AY145" s="193" t="s">
        <v>162</v>
      </c>
    </row>
    <row r="146" spans="1:65" s="2" customFormat="1" ht="16.5" customHeight="1">
      <c r="A146" s="34"/>
      <c r="B146" s="35"/>
      <c r="C146" s="211" t="s">
        <v>251</v>
      </c>
      <c r="D146" s="211" t="s">
        <v>278</v>
      </c>
      <c r="E146" s="212" t="s">
        <v>428</v>
      </c>
      <c r="F146" s="213" t="s">
        <v>429</v>
      </c>
      <c r="G146" s="214" t="s">
        <v>281</v>
      </c>
      <c r="H146" s="215">
        <v>0.4</v>
      </c>
      <c r="I146" s="216"/>
      <c r="J146" s="217">
        <f>ROUND(I146*H146,2)</f>
        <v>0</v>
      </c>
      <c r="K146" s="218"/>
      <c r="L146" s="39"/>
      <c r="M146" s="219" t="s">
        <v>35</v>
      </c>
      <c r="N146" s="220" t="s">
        <v>47</v>
      </c>
      <c r="O146" s="64"/>
      <c r="P146" s="174">
        <f>O146*H146</f>
        <v>0</v>
      </c>
      <c r="Q146" s="174">
        <v>0</v>
      </c>
      <c r="R146" s="174">
        <f>Q146*H146</f>
        <v>0</v>
      </c>
      <c r="S146" s="174">
        <v>0</v>
      </c>
      <c r="T146" s="175">
        <f>S146*H146</f>
        <v>0</v>
      </c>
      <c r="U146" s="34"/>
      <c r="V146" s="34"/>
      <c r="W146" s="34"/>
      <c r="X146" s="34"/>
      <c r="Y146" s="34"/>
      <c r="Z146" s="34"/>
      <c r="AA146" s="34"/>
      <c r="AB146" s="34"/>
      <c r="AC146" s="34"/>
      <c r="AD146" s="34"/>
      <c r="AE146" s="34"/>
      <c r="AR146" s="176" t="s">
        <v>163</v>
      </c>
      <c r="AT146" s="176" t="s">
        <v>278</v>
      </c>
      <c r="AU146" s="176" t="s">
        <v>85</v>
      </c>
      <c r="AY146" s="17" t="s">
        <v>162</v>
      </c>
      <c r="BE146" s="177">
        <f>IF(N146="základní",J146,0)</f>
        <v>0</v>
      </c>
      <c r="BF146" s="177">
        <f>IF(N146="snížená",J146,0)</f>
        <v>0</v>
      </c>
      <c r="BG146" s="177">
        <f>IF(N146="zákl. přenesená",J146,0)</f>
        <v>0</v>
      </c>
      <c r="BH146" s="177">
        <f>IF(N146="sníž. přenesená",J146,0)</f>
        <v>0</v>
      </c>
      <c r="BI146" s="177">
        <f>IF(N146="nulová",J146,0)</f>
        <v>0</v>
      </c>
      <c r="BJ146" s="17" t="s">
        <v>83</v>
      </c>
      <c r="BK146" s="177">
        <f>ROUND(I146*H146,2)</f>
        <v>0</v>
      </c>
      <c r="BL146" s="17" t="s">
        <v>163</v>
      </c>
      <c r="BM146" s="176" t="s">
        <v>430</v>
      </c>
    </row>
    <row r="147" spans="1:65" s="2" customFormat="1" ht="39">
      <c r="A147" s="34"/>
      <c r="B147" s="35"/>
      <c r="C147" s="36"/>
      <c r="D147" s="178" t="s">
        <v>165</v>
      </c>
      <c r="E147" s="36"/>
      <c r="F147" s="179" t="s">
        <v>431</v>
      </c>
      <c r="G147" s="36"/>
      <c r="H147" s="36"/>
      <c r="I147" s="180"/>
      <c r="J147" s="36"/>
      <c r="K147" s="36"/>
      <c r="L147" s="39"/>
      <c r="M147" s="181"/>
      <c r="N147" s="182"/>
      <c r="O147" s="64"/>
      <c r="P147" s="64"/>
      <c r="Q147" s="64"/>
      <c r="R147" s="64"/>
      <c r="S147" s="64"/>
      <c r="T147" s="65"/>
      <c r="U147" s="34"/>
      <c r="V147" s="34"/>
      <c r="W147" s="34"/>
      <c r="X147" s="34"/>
      <c r="Y147" s="34"/>
      <c r="Z147" s="34"/>
      <c r="AA147" s="34"/>
      <c r="AB147" s="34"/>
      <c r="AC147" s="34"/>
      <c r="AD147" s="34"/>
      <c r="AE147" s="34"/>
      <c r="AT147" s="17" t="s">
        <v>165</v>
      </c>
      <c r="AU147" s="17" t="s">
        <v>85</v>
      </c>
    </row>
    <row r="148" spans="1:65" s="2" customFormat="1" ht="19.5">
      <c r="A148" s="34"/>
      <c r="B148" s="35"/>
      <c r="C148" s="36"/>
      <c r="D148" s="178" t="s">
        <v>219</v>
      </c>
      <c r="E148" s="36"/>
      <c r="F148" s="194" t="s">
        <v>745</v>
      </c>
      <c r="G148" s="36"/>
      <c r="H148" s="36"/>
      <c r="I148" s="180"/>
      <c r="J148" s="36"/>
      <c r="K148" s="36"/>
      <c r="L148" s="39"/>
      <c r="M148" s="181"/>
      <c r="N148" s="182"/>
      <c r="O148" s="64"/>
      <c r="P148" s="64"/>
      <c r="Q148" s="64"/>
      <c r="R148" s="64"/>
      <c r="S148" s="64"/>
      <c r="T148" s="65"/>
      <c r="U148" s="34"/>
      <c r="V148" s="34"/>
      <c r="W148" s="34"/>
      <c r="X148" s="34"/>
      <c r="Y148" s="34"/>
      <c r="Z148" s="34"/>
      <c r="AA148" s="34"/>
      <c r="AB148" s="34"/>
      <c r="AC148" s="34"/>
      <c r="AD148" s="34"/>
      <c r="AE148" s="34"/>
      <c r="AT148" s="17" t="s">
        <v>219</v>
      </c>
      <c r="AU148" s="17" t="s">
        <v>85</v>
      </c>
    </row>
    <row r="149" spans="1:65" s="12" customFormat="1" ht="11.25">
      <c r="B149" s="183"/>
      <c r="C149" s="184"/>
      <c r="D149" s="178" t="s">
        <v>166</v>
      </c>
      <c r="E149" s="185" t="s">
        <v>35</v>
      </c>
      <c r="F149" s="186" t="s">
        <v>746</v>
      </c>
      <c r="G149" s="184"/>
      <c r="H149" s="187">
        <v>0.4</v>
      </c>
      <c r="I149" s="188"/>
      <c r="J149" s="184"/>
      <c r="K149" s="184"/>
      <c r="L149" s="189"/>
      <c r="M149" s="190"/>
      <c r="N149" s="191"/>
      <c r="O149" s="191"/>
      <c r="P149" s="191"/>
      <c r="Q149" s="191"/>
      <c r="R149" s="191"/>
      <c r="S149" s="191"/>
      <c r="T149" s="192"/>
      <c r="AT149" s="193" t="s">
        <v>166</v>
      </c>
      <c r="AU149" s="193" t="s">
        <v>85</v>
      </c>
      <c r="AV149" s="12" t="s">
        <v>85</v>
      </c>
      <c r="AW149" s="12" t="s">
        <v>37</v>
      </c>
      <c r="AX149" s="12" t="s">
        <v>83</v>
      </c>
      <c r="AY149" s="193" t="s">
        <v>162</v>
      </c>
    </row>
    <row r="150" spans="1:65" s="2" customFormat="1" ht="16.5" customHeight="1">
      <c r="A150" s="34"/>
      <c r="B150" s="35"/>
      <c r="C150" s="211" t="s">
        <v>255</v>
      </c>
      <c r="D150" s="211" t="s">
        <v>278</v>
      </c>
      <c r="E150" s="212" t="s">
        <v>299</v>
      </c>
      <c r="F150" s="213" t="s">
        <v>300</v>
      </c>
      <c r="G150" s="214" t="s">
        <v>281</v>
      </c>
      <c r="H150" s="215">
        <v>0.4</v>
      </c>
      <c r="I150" s="216"/>
      <c r="J150" s="217">
        <f>ROUND(I150*H150,2)</f>
        <v>0</v>
      </c>
      <c r="K150" s="218"/>
      <c r="L150" s="39"/>
      <c r="M150" s="219" t="s">
        <v>35</v>
      </c>
      <c r="N150" s="220" t="s">
        <v>47</v>
      </c>
      <c r="O150" s="64"/>
      <c r="P150" s="174">
        <f>O150*H150</f>
        <v>0</v>
      </c>
      <c r="Q150" s="174">
        <v>0</v>
      </c>
      <c r="R150" s="174">
        <f>Q150*H150</f>
        <v>0</v>
      </c>
      <c r="S150" s="174">
        <v>0</v>
      </c>
      <c r="T150" s="175">
        <f>S150*H150</f>
        <v>0</v>
      </c>
      <c r="U150" s="34"/>
      <c r="V150" s="34"/>
      <c r="W150" s="34"/>
      <c r="X150" s="34"/>
      <c r="Y150" s="34"/>
      <c r="Z150" s="34"/>
      <c r="AA150" s="34"/>
      <c r="AB150" s="34"/>
      <c r="AC150" s="34"/>
      <c r="AD150" s="34"/>
      <c r="AE150" s="34"/>
      <c r="AR150" s="176" t="s">
        <v>163</v>
      </c>
      <c r="AT150" s="176" t="s">
        <v>278</v>
      </c>
      <c r="AU150" s="176" t="s">
        <v>85</v>
      </c>
      <c r="AY150" s="17" t="s">
        <v>162</v>
      </c>
      <c r="BE150" s="177">
        <f>IF(N150="základní",J150,0)</f>
        <v>0</v>
      </c>
      <c r="BF150" s="177">
        <f>IF(N150="snížená",J150,0)</f>
        <v>0</v>
      </c>
      <c r="BG150" s="177">
        <f>IF(N150="zákl. přenesená",J150,0)</f>
        <v>0</v>
      </c>
      <c r="BH150" s="177">
        <f>IF(N150="sníž. přenesená",J150,0)</f>
        <v>0</v>
      </c>
      <c r="BI150" s="177">
        <f>IF(N150="nulová",J150,0)</f>
        <v>0</v>
      </c>
      <c r="BJ150" s="17" t="s">
        <v>83</v>
      </c>
      <c r="BK150" s="177">
        <f>ROUND(I150*H150,2)</f>
        <v>0</v>
      </c>
      <c r="BL150" s="17" t="s">
        <v>163</v>
      </c>
      <c r="BM150" s="176" t="s">
        <v>301</v>
      </c>
    </row>
    <row r="151" spans="1:65" s="2" customFormat="1" ht="19.5">
      <c r="A151" s="34"/>
      <c r="B151" s="35"/>
      <c r="C151" s="36"/>
      <c r="D151" s="178" t="s">
        <v>165</v>
      </c>
      <c r="E151" s="36"/>
      <c r="F151" s="179" t="s">
        <v>302</v>
      </c>
      <c r="G151" s="36"/>
      <c r="H151" s="36"/>
      <c r="I151" s="180"/>
      <c r="J151" s="36"/>
      <c r="K151" s="36"/>
      <c r="L151" s="39"/>
      <c r="M151" s="181"/>
      <c r="N151" s="182"/>
      <c r="O151" s="64"/>
      <c r="P151" s="64"/>
      <c r="Q151" s="64"/>
      <c r="R151" s="64"/>
      <c r="S151" s="64"/>
      <c r="T151" s="65"/>
      <c r="U151" s="34"/>
      <c r="V151" s="34"/>
      <c r="W151" s="34"/>
      <c r="X151" s="34"/>
      <c r="Y151" s="34"/>
      <c r="Z151" s="34"/>
      <c r="AA151" s="34"/>
      <c r="AB151" s="34"/>
      <c r="AC151" s="34"/>
      <c r="AD151" s="34"/>
      <c r="AE151" s="34"/>
      <c r="AT151" s="17" t="s">
        <v>165</v>
      </c>
      <c r="AU151" s="17" t="s">
        <v>85</v>
      </c>
    </row>
    <row r="152" spans="1:65" s="12" customFormat="1" ht="11.25">
      <c r="B152" s="183"/>
      <c r="C152" s="184"/>
      <c r="D152" s="178" t="s">
        <v>166</v>
      </c>
      <c r="E152" s="185" t="s">
        <v>35</v>
      </c>
      <c r="F152" s="186" t="s">
        <v>747</v>
      </c>
      <c r="G152" s="184"/>
      <c r="H152" s="187">
        <v>0.4</v>
      </c>
      <c r="I152" s="188"/>
      <c r="J152" s="184"/>
      <c r="K152" s="184"/>
      <c r="L152" s="189"/>
      <c r="M152" s="190"/>
      <c r="N152" s="191"/>
      <c r="O152" s="191"/>
      <c r="P152" s="191"/>
      <c r="Q152" s="191"/>
      <c r="R152" s="191"/>
      <c r="S152" s="191"/>
      <c r="T152" s="192"/>
      <c r="AT152" s="193" t="s">
        <v>166</v>
      </c>
      <c r="AU152" s="193" t="s">
        <v>85</v>
      </c>
      <c r="AV152" s="12" t="s">
        <v>85</v>
      </c>
      <c r="AW152" s="12" t="s">
        <v>37</v>
      </c>
      <c r="AX152" s="12" t="s">
        <v>83</v>
      </c>
      <c r="AY152" s="193" t="s">
        <v>162</v>
      </c>
    </row>
    <row r="153" spans="1:65" s="2" customFormat="1" ht="16.5" customHeight="1">
      <c r="A153" s="34"/>
      <c r="B153" s="35"/>
      <c r="C153" s="211" t="s">
        <v>261</v>
      </c>
      <c r="D153" s="211" t="s">
        <v>278</v>
      </c>
      <c r="E153" s="212" t="s">
        <v>463</v>
      </c>
      <c r="F153" s="213" t="s">
        <v>464</v>
      </c>
      <c r="G153" s="214" t="s">
        <v>230</v>
      </c>
      <c r="H153" s="215">
        <v>9.9</v>
      </c>
      <c r="I153" s="216"/>
      <c r="J153" s="217">
        <f>ROUND(I153*H153,2)</f>
        <v>0</v>
      </c>
      <c r="K153" s="218"/>
      <c r="L153" s="39"/>
      <c r="M153" s="219" t="s">
        <v>35</v>
      </c>
      <c r="N153" s="220" t="s">
        <v>47</v>
      </c>
      <c r="O153" s="64"/>
      <c r="P153" s="174">
        <f>O153*H153</f>
        <v>0</v>
      </c>
      <c r="Q153" s="174">
        <v>0</v>
      </c>
      <c r="R153" s="174">
        <f>Q153*H153</f>
        <v>0</v>
      </c>
      <c r="S153" s="174">
        <v>0</v>
      </c>
      <c r="T153" s="175">
        <f>S153*H153</f>
        <v>0</v>
      </c>
      <c r="U153" s="34"/>
      <c r="V153" s="34"/>
      <c r="W153" s="34"/>
      <c r="X153" s="34"/>
      <c r="Y153" s="34"/>
      <c r="Z153" s="34"/>
      <c r="AA153" s="34"/>
      <c r="AB153" s="34"/>
      <c r="AC153" s="34"/>
      <c r="AD153" s="34"/>
      <c r="AE153" s="34"/>
      <c r="AR153" s="176" t="s">
        <v>163</v>
      </c>
      <c r="AT153" s="176" t="s">
        <v>278</v>
      </c>
      <c r="AU153" s="176" t="s">
        <v>85</v>
      </c>
      <c r="AY153" s="17" t="s">
        <v>162</v>
      </c>
      <c r="BE153" s="177">
        <f>IF(N153="základní",J153,0)</f>
        <v>0</v>
      </c>
      <c r="BF153" s="177">
        <f>IF(N153="snížená",J153,0)</f>
        <v>0</v>
      </c>
      <c r="BG153" s="177">
        <f>IF(N153="zákl. přenesená",J153,0)</f>
        <v>0</v>
      </c>
      <c r="BH153" s="177">
        <f>IF(N153="sníž. přenesená",J153,0)</f>
        <v>0</v>
      </c>
      <c r="BI153" s="177">
        <f>IF(N153="nulová",J153,0)</f>
        <v>0</v>
      </c>
      <c r="BJ153" s="17" t="s">
        <v>83</v>
      </c>
      <c r="BK153" s="177">
        <f>ROUND(I153*H153,2)</f>
        <v>0</v>
      </c>
      <c r="BL153" s="17" t="s">
        <v>163</v>
      </c>
      <c r="BM153" s="176" t="s">
        <v>465</v>
      </c>
    </row>
    <row r="154" spans="1:65" s="2" customFormat="1" ht="11.25">
      <c r="A154" s="34"/>
      <c r="B154" s="35"/>
      <c r="C154" s="36"/>
      <c r="D154" s="178" t="s">
        <v>165</v>
      </c>
      <c r="E154" s="36"/>
      <c r="F154" s="179" t="s">
        <v>466</v>
      </c>
      <c r="G154" s="36"/>
      <c r="H154" s="36"/>
      <c r="I154" s="180"/>
      <c r="J154" s="36"/>
      <c r="K154" s="36"/>
      <c r="L154" s="39"/>
      <c r="M154" s="181"/>
      <c r="N154" s="182"/>
      <c r="O154" s="64"/>
      <c r="P154" s="64"/>
      <c r="Q154" s="64"/>
      <c r="R154" s="64"/>
      <c r="S154" s="64"/>
      <c r="T154" s="65"/>
      <c r="U154" s="34"/>
      <c r="V154" s="34"/>
      <c r="W154" s="34"/>
      <c r="X154" s="34"/>
      <c r="Y154" s="34"/>
      <c r="Z154" s="34"/>
      <c r="AA154" s="34"/>
      <c r="AB154" s="34"/>
      <c r="AC154" s="34"/>
      <c r="AD154" s="34"/>
      <c r="AE154" s="34"/>
      <c r="AT154" s="17" t="s">
        <v>165</v>
      </c>
      <c r="AU154" s="17" t="s">
        <v>85</v>
      </c>
    </row>
    <row r="155" spans="1:65" s="12" customFormat="1" ht="11.25">
      <c r="B155" s="183"/>
      <c r="C155" s="184"/>
      <c r="D155" s="178" t="s">
        <v>166</v>
      </c>
      <c r="E155" s="185" t="s">
        <v>35</v>
      </c>
      <c r="F155" s="186" t="s">
        <v>748</v>
      </c>
      <c r="G155" s="184"/>
      <c r="H155" s="187">
        <v>9.9</v>
      </c>
      <c r="I155" s="188"/>
      <c r="J155" s="184"/>
      <c r="K155" s="184"/>
      <c r="L155" s="189"/>
      <c r="M155" s="190"/>
      <c r="N155" s="191"/>
      <c r="O155" s="191"/>
      <c r="P155" s="191"/>
      <c r="Q155" s="191"/>
      <c r="R155" s="191"/>
      <c r="S155" s="191"/>
      <c r="T155" s="192"/>
      <c r="AT155" s="193" t="s">
        <v>166</v>
      </c>
      <c r="AU155" s="193" t="s">
        <v>85</v>
      </c>
      <c r="AV155" s="12" t="s">
        <v>85</v>
      </c>
      <c r="AW155" s="12" t="s">
        <v>37</v>
      </c>
      <c r="AX155" s="12" t="s">
        <v>83</v>
      </c>
      <c r="AY155" s="193" t="s">
        <v>162</v>
      </c>
    </row>
    <row r="156" spans="1:65" s="2" customFormat="1" ht="16.5" customHeight="1">
      <c r="A156" s="34"/>
      <c r="B156" s="35"/>
      <c r="C156" s="211" t="s">
        <v>7</v>
      </c>
      <c r="D156" s="211" t="s">
        <v>278</v>
      </c>
      <c r="E156" s="212" t="s">
        <v>469</v>
      </c>
      <c r="F156" s="213" t="s">
        <v>470</v>
      </c>
      <c r="G156" s="214" t="s">
        <v>471</v>
      </c>
      <c r="H156" s="215">
        <v>4.95</v>
      </c>
      <c r="I156" s="216"/>
      <c r="J156" s="217">
        <f>ROUND(I156*H156,2)</f>
        <v>0</v>
      </c>
      <c r="K156" s="218"/>
      <c r="L156" s="39"/>
      <c r="M156" s="219" t="s">
        <v>35</v>
      </c>
      <c r="N156" s="220" t="s">
        <v>47</v>
      </c>
      <c r="O156" s="64"/>
      <c r="P156" s="174">
        <f>O156*H156</f>
        <v>0</v>
      </c>
      <c r="Q156" s="174">
        <v>0</v>
      </c>
      <c r="R156" s="174">
        <f>Q156*H156</f>
        <v>0</v>
      </c>
      <c r="S156" s="174">
        <v>0</v>
      </c>
      <c r="T156" s="175">
        <f>S156*H156</f>
        <v>0</v>
      </c>
      <c r="U156" s="34"/>
      <c r="V156" s="34"/>
      <c r="W156" s="34"/>
      <c r="X156" s="34"/>
      <c r="Y156" s="34"/>
      <c r="Z156" s="34"/>
      <c r="AA156" s="34"/>
      <c r="AB156" s="34"/>
      <c r="AC156" s="34"/>
      <c r="AD156" s="34"/>
      <c r="AE156" s="34"/>
      <c r="AR156" s="176" t="s">
        <v>163</v>
      </c>
      <c r="AT156" s="176" t="s">
        <v>278</v>
      </c>
      <c r="AU156" s="176" t="s">
        <v>85</v>
      </c>
      <c r="AY156" s="17" t="s">
        <v>162</v>
      </c>
      <c r="BE156" s="177">
        <f>IF(N156="základní",J156,0)</f>
        <v>0</v>
      </c>
      <c r="BF156" s="177">
        <f>IF(N156="snížená",J156,0)</f>
        <v>0</v>
      </c>
      <c r="BG156" s="177">
        <f>IF(N156="zákl. přenesená",J156,0)</f>
        <v>0</v>
      </c>
      <c r="BH156" s="177">
        <f>IF(N156="sníž. přenesená",J156,0)</f>
        <v>0</v>
      </c>
      <c r="BI156" s="177">
        <f>IF(N156="nulová",J156,0)</f>
        <v>0</v>
      </c>
      <c r="BJ156" s="17" t="s">
        <v>83</v>
      </c>
      <c r="BK156" s="177">
        <f>ROUND(I156*H156,2)</f>
        <v>0</v>
      </c>
      <c r="BL156" s="17" t="s">
        <v>163</v>
      </c>
      <c r="BM156" s="176" t="s">
        <v>472</v>
      </c>
    </row>
    <row r="157" spans="1:65" s="2" customFormat="1" ht="19.5">
      <c r="A157" s="34"/>
      <c r="B157" s="35"/>
      <c r="C157" s="36"/>
      <c r="D157" s="178" t="s">
        <v>165</v>
      </c>
      <c r="E157" s="36"/>
      <c r="F157" s="179" t="s">
        <v>473</v>
      </c>
      <c r="G157" s="36"/>
      <c r="H157" s="36"/>
      <c r="I157" s="180"/>
      <c r="J157" s="36"/>
      <c r="K157" s="36"/>
      <c r="L157" s="39"/>
      <c r="M157" s="181"/>
      <c r="N157" s="182"/>
      <c r="O157" s="64"/>
      <c r="P157" s="64"/>
      <c r="Q157" s="64"/>
      <c r="R157" s="64"/>
      <c r="S157" s="64"/>
      <c r="T157" s="65"/>
      <c r="U157" s="34"/>
      <c r="V157" s="34"/>
      <c r="W157" s="34"/>
      <c r="X157" s="34"/>
      <c r="Y157" s="34"/>
      <c r="Z157" s="34"/>
      <c r="AA157" s="34"/>
      <c r="AB157" s="34"/>
      <c r="AC157" s="34"/>
      <c r="AD157" s="34"/>
      <c r="AE157" s="34"/>
      <c r="AT157" s="17" t="s">
        <v>165</v>
      </c>
      <c r="AU157" s="17" t="s">
        <v>85</v>
      </c>
    </row>
    <row r="158" spans="1:65" s="12" customFormat="1" ht="11.25">
      <c r="B158" s="183"/>
      <c r="C158" s="184"/>
      <c r="D158" s="178" t="s">
        <v>166</v>
      </c>
      <c r="E158" s="185" t="s">
        <v>35</v>
      </c>
      <c r="F158" s="186" t="s">
        <v>749</v>
      </c>
      <c r="G158" s="184"/>
      <c r="H158" s="187">
        <v>4.95</v>
      </c>
      <c r="I158" s="188"/>
      <c r="J158" s="184"/>
      <c r="K158" s="184"/>
      <c r="L158" s="189"/>
      <c r="M158" s="190"/>
      <c r="N158" s="191"/>
      <c r="O158" s="191"/>
      <c r="P158" s="191"/>
      <c r="Q158" s="191"/>
      <c r="R158" s="191"/>
      <c r="S158" s="191"/>
      <c r="T158" s="192"/>
      <c r="AT158" s="193" t="s">
        <v>166</v>
      </c>
      <c r="AU158" s="193" t="s">
        <v>85</v>
      </c>
      <c r="AV158" s="12" t="s">
        <v>85</v>
      </c>
      <c r="AW158" s="12" t="s">
        <v>37</v>
      </c>
      <c r="AX158" s="12" t="s">
        <v>83</v>
      </c>
      <c r="AY158" s="193" t="s">
        <v>162</v>
      </c>
    </row>
    <row r="159" spans="1:65" s="2" customFormat="1" ht="24.2" customHeight="1">
      <c r="A159" s="34"/>
      <c r="B159" s="35"/>
      <c r="C159" s="211" t="s">
        <v>271</v>
      </c>
      <c r="D159" s="211" t="s">
        <v>278</v>
      </c>
      <c r="E159" s="212" t="s">
        <v>476</v>
      </c>
      <c r="F159" s="213" t="s">
        <v>477</v>
      </c>
      <c r="G159" s="214" t="s">
        <v>471</v>
      </c>
      <c r="H159" s="215">
        <v>17.5</v>
      </c>
      <c r="I159" s="216"/>
      <c r="J159" s="217">
        <f>ROUND(I159*H159,2)</f>
        <v>0</v>
      </c>
      <c r="K159" s="218"/>
      <c r="L159" s="39"/>
      <c r="M159" s="219" t="s">
        <v>35</v>
      </c>
      <c r="N159" s="220" t="s">
        <v>47</v>
      </c>
      <c r="O159" s="64"/>
      <c r="P159" s="174">
        <f>O159*H159</f>
        <v>0</v>
      </c>
      <c r="Q159" s="174">
        <v>0</v>
      </c>
      <c r="R159" s="174">
        <f>Q159*H159</f>
        <v>0</v>
      </c>
      <c r="S159" s="174">
        <v>0</v>
      </c>
      <c r="T159" s="175">
        <f>S159*H159</f>
        <v>0</v>
      </c>
      <c r="U159" s="34"/>
      <c r="V159" s="34"/>
      <c r="W159" s="34"/>
      <c r="X159" s="34"/>
      <c r="Y159" s="34"/>
      <c r="Z159" s="34"/>
      <c r="AA159" s="34"/>
      <c r="AB159" s="34"/>
      <c r="AC159" s="34"/>
      <c r="AD159" s="34"/>
      <c r="AE159" s="34"/>
      <c r="AR159" s="176" t="s">
        <v>163</v>
      </c>
      <c r="AT159" s="176" t="s">
        <v>278</v>
      </c>
      <c r="AU159" s="176" t="s">
        <v>85</v>
      </c>
      <c r="AY159" s="17" t="s">
        <v>162</v>
      </c>
      <c r="BE159" s="177">
        <f>IF(N159="základní",J159,0)</f>
        <v>0</v>
      </c>
      <c r="BF159" s="177">
        <f>IF(N159="snížená",J159,0)</f>
        <v>0</v>
      </c>
      <c r="BG159" s="177">
        <f>IF(N159="zákl. přenesená",J159,0)</f>
        <v>0</v>
      </c>
      <c r="BH159" s="177">
        <f>IF(N159="sníž. přenesená",J159,0)</f>
        <v>0</v>
      </c>
      <c r="BI159" s="177">
        <f>IF(N159="nulová",J159,0)</f>
        <v>0</v>
      </c>
      <c r="BJ159" s="17" t="s">
        <v>83</v>
      </c>
      <c r="BK159" s="177">
        <f>ROUND(I159*H159,2)</f>
        <v>0</v>
      </c>
      <c r="BL159" s="17" t="s">
        <v>163</v>
      </c>
      <c r="BM159" s="176" t="s">
        <v>478</v>
      </c>
    </row>
    <row r="160" spans="1:65" s="2" customFormat="1" ht="29.25">
      <c r="A160" s="34"/>
      <c r="B160" s="35"/>
      <c r="C160" s="36"/>
      <c r="D160" s="178" t="s">
        <v>165</v>
      </c>
      <c r="E160" s="36"/>
      <c r="F160" s="179" t="s">
        <v>479</v>
      </c>
      <c r="G160" s="36"/>
      <c r="H160" s="36"/>
      <c r="I160" s="180"/>
      <c r="J160" s="36"/>
      <c r="K160" s="36"/>
      <c r="L160" s="39"/>
      <c r="M160" s="181"/>
      <c r="N160" s="182"/>
      <c r="O160" s="64"/>
      <c r="P160" s="64"/>
      <c r="Q160" s="64"/>
      <c r="R160" s="64"/>
      <c r="S160" s="64"/>
      <c r="T160" s="65"/>
      <c r="U160" s="34"/>
      <c r="V160" s="34"/>
      <c r="W160" s="34"/>
      <c r="X160" s="34"/>
      <c r="Y160" s="34"/>
      <c r="Z160" s="34"/>
      <c r="AA160" s="34"/>
      <c r="AB160" s="34"/>
      <c r="AC160" s="34"/>
      <c r="AD160" s="34"/>
      <c r="AE160" s="34"/>
      <c r="AT160" s="17" t="s">
        <v>165</v>
      </c>
      <c r="AU160" s="17" t="s">
        <v>85</v>
      </c>
    </row>
    <row r="161" spans="1:65" s="12" customFormat="1" ht="11.25">
      <c r="B161" s="183"/>
      <c r="C161" s="184"/>
      <c r="D161" s="178" t="s">
        <v>166</v>
      </c>
      <c r="E161" s="185" t="s">
        <v>35</v>
      </c>
      <c r="F161" s="186" t="s">
        <v>750</v>
      </c>
      <c r="G161" s="184"/>
      <c r="H161" s="187">
        <v>17.5</v>
      </c>
      <c r="I161" s="188"/>
      <c r="J161" s="184"/>
      <c r="K161" s="184"/>
      <c r="L161" s="189"/>
      <c r="M161" s="190"/>
      <c r="N161" s="191"/>
      <c r="O161" s="191"/>
      <c r="P161" s="191"/>
      <c r="Q161" s="191"/>
      <c r="R161" s="191"/>
      <c r="S161" s="191"/>
      <c r="T161" s="192"/>
      <c r="AT161" s="193" t="s">
        <v>166</v>
      </c>
      <c r="AU161" s="193" t="s">
        <v>85</v>
      </c>
      <c r="AV161" s="12" t="s">
        <v>85</v>
      </c>
      <c r="AW161" s="12" t="s">
        <v>37</v>
      </c>
      <c r="AX161" s="12" t="s">
        <v>83</v>
      </c>
      <c r="AY161" s="193" t="s">
        <v>162</v>
      </c>
    </row>
    <row r="162" spans="1:65" s="2" customFormat="1" ht="16.5" customHeight="1">
      <c r="A162" s="34"/>
      <c r="B162" s="35"/>
      <c r="C162" s="211" t="s">
        <v>277</v>
      </c>
      <c r="D162" s="211" t="s">
        <v>278</v>
      </c>
      <c r="E162" s="212" t="s">
        <v>519</v>
      </c>
      <c r="F162" s="213" t="s">
        <v>520</v>
      </c>
      <c r="G162" s="214" t="s">
        <v>160</v>
      </c>
      <c r="H162" s="215">
        <v>2</v>
      </c>
      <c r="I162" s="216"/>
      <c r="J162" s="217">
        <f>ROUND(I162*H162,2)</f>
        <v>0</v>
      </c>
      <c r="K162" s="218"/>
      <c r="L162" s="39"/>
      <c r="M162" s="219" t="s">
        <v>35</v>
      </c>
      <c r="N162" s="220" t="s">
        <v>47</v>
      </c>
      <c r="O162" s="64"/>
      <c r="P162" s="174">
        <f>O162*H162</f>
        <v>0</v>
      </c>
      <c r="Q162" s="174">
        <v>0</v>
      </c>
      <c r="R162" s="174">
        <f>Q162*H162</f>
        <v>0</v>
      </c>
      <c r="S162" s="174">
        <v>0</v>
      </c>
      <c r="T162" s="175">
        <f>S162*H162</f>
        <v>0</v>
      </c>
      <c r="U162" s="34"/>
      <c r="V162" s="34"/>
      <c r="W162" s="34"/>
      <c r="X162" s="34"/>
      <c r="Y162" s="34"/>
      <c r="Z162" s="34"/>
      <c r="AA162" s="34"/>
      <c r="AB162" s="34"/>
      <c r="AC162" s="34"/>
      <c r="AD162" s="34"/>
      <c r="AE162" s="34"/>
      <c r="AR162" s="176" t="s">
        <v>163</v>
      </c>
      <c r="AT162" s="176" t="s">
        <v>278</v>
      </c>
      <c r="AU162" s="176" t="s">
        <v>85</v>
      </c>
      <c r="AY162" s="17" t="s">
        <v>162</v>
      </c>
      <c r="BE162" s="177">
        <f>IF(N162="základní",J162,0)</f>
        <v>0</v>
      </c>
      <c r="BF162" s="177">
        <f>IF(N162="snížená",J162,0)</f>
        <v>0</v>
      </c>
      <c r="BG162" s="177">
        <f>IF(N162="zákl. přenesená",J162,0)</f>
        <v>0</v>
      </c>
      <c r="BH162" s="177">
        <f>IF(N162="sníž. přenesená",J162,0)</f>
        <v>0</v>
      </c>
      <c r="BI162" s="177">
        <f>IF(N162="nulová",J162,0)</f>
        <v>0</v>
      </c>
      <c r="BJ162" s="17" t="s">
        <v>83</v>
      </c>
      <c r="BK162" s="177">
        <f>ROUND(I162*H162,2)</f>
        <v>0</v>
      </c>
      <c r="BL162" s="17" t="s">
        <v>163</v>
      </c>
      <c r="BM162" s="176" t="s">
        <v>521</v>
      </c>
    </row>
    <row r="163" spans="1:65" s="2" customFormat="1" ht="19.5">
      <c r="A163" s="34"/>
      <c r="B163" s="35"/>
      <c r="C163" s="36"/>
      <c r="D163" s="178" t="s">
        <v>165</v>
      </c>
      <c r="E163" s="36"/>
      <c r="F163" s="179" t="s">
        <v>522</v>
      </c>
      <c r="G163" s="36"/>
      <c r="H163" s="36"/>
      <c r="I163" s="180"/>
      <c r="J163" s="36"/>
      <c r="K163" s="36"/>
      <c r="L163" s="39"/>
      <c r="M163" s="181"/>
      <c r="N163" s="182"/>
      <c r="O163" s="64"/>
      <c r="P163" s="64"/>
      <c r="Q163" s="64"/>
      <c r="R163" s="64"/>
      <c r="S163" s="64"/>
      <c r="T163" s="65"/>
      <c r="U163" s="34"/>
      <c r="V163" s="34"/>
      <c r="W163" s="34"/>
      <c r="X163" s="34"/>
      <c r="Y163" s="34"/>
      <c r="Z163" s="34"/>
      <c r="AA163" s="34"/>
      <c r="AB163" s="34"/>
      <c r="AC163" s="34"/>
      <c r="AD163" s="34"/>
      <c r="AE163" s="34"/>
      <c r="AT163" s="17" t="s">
        <v>165</v>
      </c>
      <c r="AU163" s="17" t="s">
        <v>85</v>
      </c>
    </row>
    <row r="164" spans="1:65" s="2" customFormat="1" ht="19.5">
      <c r="A164" s="34"/>
      <c r="B164" s="35"/>
      <c r="C164" s="36"/>
      <c r="D164" s="178" t="s">
        <v>219</v>
      </c>
      <c r="E164" s="36"/>
      <c r="F164" s="194" t="s">
        <v>751</v>
      </c>
      <c r="G164" s="36"/>
      <c r="H164" s="36"/>
      <c r="I164" s="180"/>
      <c r="J164" s="36"/>
      <c r="K164" s="36"/>
      <c r="L164" s="39"/>
      <c r="M164" s="181"/>
      <c r="N164" s="182"/>
      <c r="O164" s="64"/>
      <c r="P164" s="64"/>
      <c r="Q164" s="64"/>
      <c r="R164" s="64"/>
      <c r="S164" s="64"/>
      <c r="T164" s="65"/>
      <c r="U164" s="34"/>
      <c r="V164" s="34"/>
      <c r="W164" s="34"/>
      <c r="X164" s="34"/>
      <c r="Y164" s="34"/>
      <c r="Z164" s="34"/>
      <c r="AA164" s="34"/>
      <c r="AB164" s="34"/>
      <c r="AC164" s="34"/>
      <c r="AD164" s="34"/>
      <c r="AE164" s="34"/>
      <c r="AT164" s="17" t="s">
        <v>219</v>
      </c>
      <c r="AU164" s="17" t="s">
        <v>85</v>
      </c>
    </row>
    <row r="165" spans="1:65" s="12" customFormat="1" ht="11.25">
      <c r="B165" s="183"/>
      <c r="C165" s="184"/>
      <c r="D165" s="178" t="s">
        <v>166</v>
      </c>
      <c r="E165" s="185" t="s">
        <v>35</v>
      </c>
      <c r="F165" s="186" t="s">
        <v>524</v>
      </c>
      <c r="G165" s="184"/>
      <c r="H165" s="187">
        <v>2</v>
      </c>
      <c r="I165" s="188"/>
      <c r="J165" s="184"/>
      <c r="K165" s="184"/>
      <c r="L165" s="189"/>
      <c r="M165" s="190"/>
      <c r="N165" s="191"/>
      <c r="O165" s="191"/>
      <c r="P165" s="191"/>
      <c r="Q165" s="191"/>
      <c r="R165" s="191"/>
      <c r="S165" s="191"/>
      <c r="T165" s="192"/>
      <c r="AT165" s="193" t="s">
        <v>166</v>
      </c>
      <c r="AU165" s="193" t="s">
        <v>85</v>
      </c>
      <c r="AV165" s="12" t="s">
        <v>85</v>
      </c>
      <c r="AW165" s="12" t="s">
        <v>37</v>
      </c>
      <c r="AX165" s="12" t="s">
        <v>83</v>
      </c>
      <c r="AY165" s="193" t="s">
        <v>162</v>
      </c>
    </row>
    <row r="166" spans="1:65" s="2" customFormat="1" ht="16.5" customHeight="1">
      <c r="A166" s="34"/>
      <c r="B166" s="35"/>
      <c r="C166" s="211" t="s">
        <v>286</v>
      </c>
      <c r="D166" s="211" t="s">
        <v>278</v>
      </c>
      <c r="E166" s="212" t="s">
        <v>526</v>
      </c>
      <c r="F166" s="213" t="s">
        <v>527</v>
      </c>
      <c r="G166" s="214" t="s">
        <v>160</v>
      </c>
      <c r="H166" s="215">
        <v>2</v>
      </c>
      <c r="I166" s="216"/>
      <c r="J166" s="217">
        <f>ROUND(I166*H166,2)</f>
        <v>0</v>
      </c>
      <c r="K166" s="218"/>
      <c r="L166" s="39"/>
      <c r="M166" s="219" t="s">
        <v>35</v>
      </c>
      <c r="N166" s="220" t="s">
        <v>47</v>
      </c>
      <c r="O166" s="64"/>
      <c r="P166" s="174">
        <f>O166*H166</f>
        <v>0</v>
      </c>
      <c r="Q166" s="174">
        <v>0</v>
      </c>
      <c r="R166" s="174">
        <f>Q166*H166</f>
        <v>0</v>
      </c>
      <c r="S166" s="174">
        <v>0</v>
      </c>
      <c r="T166" s="175">
        <f>S166*H166</f>
        <v>0</v>
      </c>
      <c r="U166" s="34"/>
      <c r="V166" s="34"/>
      <c r="W166" s="34"/>
      <c r="X166" s="34"/>
      <c r="Y166" s="34"/>
      <c r="Z166" s="34"/>
      <c r="AA166" s="34"/>
      <c r="AB166" s="34"/>
      <c r="AC166" s="34"/>
      <c r="AD166" s="34"/>
      <c r="AE166" s="34"/>
      <c r="AR166" s="176" t="s">
        <v>163</v>
      </c>
      <c r="AT166" s="176" t="s">
        <v>278</v>
      </c>
      <c r="AU166" s="176" t="s">
        <v>85</v>
      </c>
      <c r="AY166" s="17" t="s">
        <v>162</v>
      </c>
      <c r="BE166" s="177">
        <f>IF(N166="základní",J166,0)</f>
        <v>0</v>
      </c>
      <c r="BF166" s="177">
        <f>IF(N166="snížená",J166,0)</f>
        <v>0</v>
      </c>
      <c r="BG166" s="177">
        <f>IF(N166="zákl. přenesená",J166,0)</f>
        <v>0</v>
      </c>
      <c r="BH166" s="177">
        <f>IF(N166="sníž. přenesená",J166,0)</f>
        <v>0</v>
      </c>
      <c r="BI166" s="177">
        <f>IF(N166="nulová",J166,0)</f>
        <v>0</v>
      </c>
      <c r="BJ166" s="17" t="s">
        <v>83</v>
      </c>
      <c r="BK166" s="177">
        <f>ROUND(I166*H166,2)</f>
        <v>0</v>
      </c>
      <c r="BL166" s="17" t="s">
        <v>163</v>
      </c>
      <c r="BM166" s="176" t="s">
        <v>528</v>
      </c>
    </row>
    <row r="167" spans="1:65" s="2" customFormat="1" ht="19.5">
      <c r="A167" s="34"/>
      <c r="B167" s="35"/>
      <c r="C167" s="36"/>
      <c r="D167" s="178" t="s">
        <v>165</v>
      </c>
      <c r="E167" s="36"/>
      <c r="F167" s="179" t="s">
        <v>529</v>
      </c>
      <c r="G167" s="36"/>
      <c r="H167" s="36"/>
      <c r="I167" s="180"/>
      <c r="J167" s="36"/>
      <c r="K167" s="36"/>
      <c r="L167" s="39"/>
      <c r="M167" s="181"/>
      <c r="N167" s="182"/>
      <c r="O167" s="64"/>
      <c r="P167" s="64"/>
      <c r="Q167" s="64"/>
      <c r="R167" s="64"/>
      <c r="S167" s="64"/>
      <c r="T167" s="65"/>
      <c r="U167" s="34"/>
      <c r="V167" s="34"/>
      <c r="W167" s="34"/>
      <c r="X167" s="34"/>
      <c r="Y167" s="34"/>
      <c r="Z167" s="34"/>
      <c r="AA167" s="34"/>
      <c r="AB167" s="34"/>
      <c r="AC167" s="34"/>
      <c r="AD167" s="34"/>
      <c r="AE167" s="34"/>
      <c r="AT167" s="17" t="s">
        <v>165</v>
      </c>
      <c r="AU167" s="17" t="s">
        <v>85</v>
      </c>
    </row>
    <row r="168" spans="1:65" s="2" customFormat="1" ht="19.5">
      <c r="A168" s="34"/>
      <c r="B168" s="35"/>
      <c r="C168" s="36"/>
      <c r="D168" s="178" t="s">
        <v>219</v>
      </c>
      <c r="E168" s="36"/>
      <c r="F168" s="194" t="s">
        <v>751</v>
      </c>
      <c r="G168" s="36"/>
      <c r="H168" s="36"/>
      <c r="I168" s="180"/>
      <c r="J168" s="36"/>
      <c r="K168" s="36"/>
      <c r="L168" s="39"/>
      <c r="M168" s="181"/>
      <c r="N168" s="182"/>
      <c r="O168" s="64"/>
      <c r="P168" s="64"/>
      <c r="Q168" s="64"/>
      <c r="R168" s="64"/>
      <c r="S168" s="64"/>
      <c r="T168" s="65"/>
      <c r="U168" s="34"/>
      <c r="V168" s="34"/>
      <c r="W168" s="34"/>
      <c r="X168" s="34"/>
      <c r="Y168" s="34"/>
      <c r="Z168" s="34"/>
      <c r="AA168" s="34"/>
      <c r="AB168" s="34"/>
      <c r="AC168" s="34"/>
      <c r="AD168" s="34"/>
      <c r="AE168" s="34"/>
      <c r="AT168" s="17" t="s">
        <v>219</v>
      </c>
      <c r="AU168" s="17" t="s">
        <v>85</v>
      </c>
    </row>
    <row r="169" spans="1:65" s="12" customFormat="1" ht="11.25">
      <c r="B169" s="183"/>
      <c r="C169" s="184"/>
      <c r="D169" s="178" t="s">
        <v>166</v>
      </c>
      <c r="E169" s="185" t="s">
        <v>35</v>
      </c>
      <c r="F169" s="186" t="s">
        <v>517</v>
      </c>
      <c r="G169" s="184"/>
      <c r="H169" s="187">
        <v>2</v>
      </c>
      <c r="I169" s="188"/>
      <c r="J169" s="184"/>
      <c r="K169" s="184"/>
      <c r="L169" s="189"/>
      <c r="M169" s="190"/>
      <c r="N169" s="191"/>
      <c r="O169" s="191"/>
      <c r="P169" s="191"/>
      <c r="Q169" s="191"/>
      <c r="R169" s="191"/>
      <c r="S169" s="191"/>
      <c r="T169" s="192"/>
      <c r="AT169" s="193" t="s">
        <v>166</v>
      </c>
      <c r="AU169" s="193" t="s">
        <v>85</v>
      </c>
      <c r="AV169" s="12" t="s">
        <v>85</v>
      </c>
      <c r="AW169" s="12" t="s">
        <v>37</v>
      </c>
      <c r="AX169" s="12" t="s">
        <v>83</v>
      </c>
      <c r="AY169" s="193" t="s">
        <v>162</v>
      </c>
    </row>
    <row r="170" spans="1:65" s="2" customFormat="1" ht="16.5" customHeight="1">
      <c r="A170" s="34"/>
      <c r="B170" s="35"/>
      <c r="C170" s="211" t="s">
        <v>292</v>
      </c>
      <c r="D170" s="211" t="s">
        <v>278</v>
      </c>
      <c r="E170" s="212" t="s">
        <v>544</v>
      </c>
      <c r="F170" s="213" t="s">
        <v>545</v>
      </c>
      <c r="G170" s="214" t="s">
        <v>230</v>
      </c>
      <c r="H170" s="215">
        <v>5.4</v>
      </c>
      <c r="I170" s="216"/>
      <c r="J170" s="217">
        <f>ROUND(I170*H170,2)</f>
        <v>0</v>
      </c>
      <c r="K170" s="218"/>
      <c r="L170" s="39"/>
      <c r="M170" s="219" t="s">
        <v>35</v>
      </c>
      <c r="N170" s="220" t="s">
        <v>47</v>
      </c>
      <c r="O170" s="64"/>
      <c r="P170" s="174">
        <f>O170*H170</f>
        <v>0</v>
      </c>
      <c r="Q170" s="174">
        <v>0</v>
      </c>
      <c r="R170" s="174">
        <f>Q170*H170</f>
        <v>0</v>
      </c>
      <c r="S170" s="174">
        <v>0</v>
      </c>
      <c r="T170" s="175">
        <f>S170*H170</f>
        <v>0</v>
      </c>
      <c r="U170" s="34"/>
      <c r="V170" s="34"/>
      <c r="W170" s="34"/>
      <c r="X170" s="34"/>
      <c r="Y170" s="34"/>
      <c r="Z170" s="34"/>
      <c r="AA170" s="34"/>
      <c r="AB170" s="34"/>
      <c r="AC170" s="34"/>
      <c r="AD170" s="34"/>
      <c r="AE170" s="34"/>
      <c r="AR170" s="176" t="s">
        <v>163</v>
      </c>
      <c r="AT170" s="176" t="s">
        <v>278</v>
      </c>
      <c r="AU170" s="176" t="s">
        <v>85</v>
      </c>
      <c r="AY170" s="17" t="s">
        <v>162</v>
      </c>
      <c r="BE170" s="177">
        <f>IF(N170="základní",J170,0)</f>
        <v>0</v>
      </c>
      <c r="BF170" s="177">
        <f>IF(N170="snížená",J170,0)</f>
        <v>0</v>
      </c>
      <c r="BG170" s="177">
        <f>IF(N170="zákl. přenesená",J170,0)</f>
        <v>0</v>
      </c>
      <c r="BH170" s="177">
        <f>IF(N170="sníž. přenesená",J170,0)</f>
        <v>0</v>
      </c>
      <c r="BI170" s="177">
        <f>IF(N170="nulová",J170,0)</f>
        <v>0</v>
      </c>
      <c r="BJ170" s="17" t="s">
        <v>83</v>
      </c>
      <c r="BK170" s="177">
        <f>ROUND(I170*H170,2)</f>
        <v>0</v>
      </c>
      <c r="BL170" s="17" t="s">
        <v>163</v>
      </c>
      <c r="BM170" s="176" t="s">
        <v>546</v>
      </c>
    </row>
    <row r="171" spans="1:65" s="2" customFormat="1" ht="19.5">
      <c r="A171" s="34"/>
      <c r="B171" s="35"/>
      <c r="C171" s="36"/>
      <c r="D171" s="178" t="s">
        <v>165</v>
      </c>
      <c r="E171" s="36"/>
      <c r="F171" s="179" t="s">
        <v>547</v>
      </c>
      <c r="G171" s="36"/>
      <c r="H171" s="36"/>
      <c r="I171" s="180"/>
      <c r="J171" s="36"/>
      <c r="K171" s="36"/>
      <c r="L171" s="39"/>
      <c r="M171" s="181"/>
      <c r="N171" s="182"/>
      <c r="O171" s="64"/>
      <c r="P171" s="64"/>
      <c r="Q171" s="64"/>
      <c r="R171" s="64"/>
      <c r="S171" s="64"/>
      <c r="T171" s="65"/>
      <c r="U171" s="34"/>
      <c r="V171" s="34"/>
      <c r="W171" s="34"/>
      <c r="X171" s="34"/>
      <c r="Y171" s="34"/>
      <c r="Z171" s="34"/>
      <c r="AA171" s="34"/>
      <c r="AB171" s="34"/>
      <c r="AC171" s="34"/>
      <c r="AD171" s="34"/>
      <c r="AE171" s="34"/>
      <c r="AT171" s="17" t="s">
        <v>165</v>
      </c>
      <c r="AU171" s="17" t="s">
        <v>85</v>
      </c>
    </row>
    <row r="172" spans="1:65" s="2" customFormat="1" ht="19.5">
      <c r="A172" s="34"/>
      <c r="B172" s="35"/>
      <c r="C172" s="36"/>
      <c r="D172" s="178" t="s">
        <v>219</v>
      </c>
      <c r="E172" s="36"/>
      <c r="F172" s="194" t="s">
        <v>752</v>
      </c>
      <c r="G172" s="36"/>
      <c r="H172" s="36"/>
      <c r="I172" s="180"/>
      <c r="J172" s="36"/>
      <c r="K172" s="36"/>
      <c r="L172" s="39"/>
      <c r="M172" s="181"/>
      <c r="N172" s="182"/>
      <c r="O172" s="64"/>
      <c r="P172" s="64"/>
      <c r="Q172" s="64"/>
      <c r="R172" s="64"/>
      <c r="S172" s="64"/>
      <c r="T172" s="65"/>
      <c r="U172" s="34"/>
      <c r="V172" s="34"/>
      <c r="W172" s="34"/>
      <c r="X172" s="34"/>
      <c r="Y172" s="34"/>
      <c r="Z172" s="34"/>
      <c r="AA172" s="34"/>
      <c r="AB172" s="34"/>
      <c r="AC172" s="34"/>
      <c r="AD172" s="34"/>
      <c r="AE172" s="34"/>
      <c r="AT172" s="17" t="s">
        <v>219</v>
      </c>
      <c r="AU172" s="17" t="s">
        <v>85</v>
      </c>
    </row>
    <row r="173" spans="1:65" s="12" customFormat="1" ht="11.25">
      <c r="B173" s="183"/>
      <c r="C173" s="184"/>
      <c r="D173" s="178" t="s">
        <v>166</v>
      </c>
      <c r="E173" s="185" t="s">
        <v>35</v>
      </c>
      <c r="F173" s="186" t="s">
        <v>270</v>
      </c>
      <c r="G173" s="184"/>
      <c r="H173" s="187">
        <v>5.4</v>
      </c>
      <c r="I173" s="188"/>
      <c r="J173" s="184"/>
      <c r="K173" s="184"/>
      <c r="L173" s="189"/>
      <c r="M173" s="190"/>
      <c r="N173" s="191"/>
      <c r="O173" s="191"/>
      <c r="P173" s="191"/>
      <c r="Q173" s="191"/>
      <c r="R173" s="191"/>
      <c r="S173" s="191"/>
      <c r="T173" s="192"/>
      <c r="AT173" s="193" t="s">
        <v>166</v>
      </c>
      <c r="AU173" s="193" t="s">
        <v>85</v>
      </c>
      <c r="AV173" s="12" t="s">
        <v>85</v>
      </c>
      <c r="AW173" s="12" t="s">
        <v>37</v>
      </c>
      <c r="AX173" s="12" t="s">
        <v>83</v>
      </c>
      <c r="AY173" s="193" t="s">
        <v>162</v>
      </c>
    </row>
    <row r="174" spans="1:65" s="2" customFormat="1" ht="16.5" customHeight="1">
      <c r="A174" s="34"/>
      <c r="B174" s="35"/>
      <c r="C174" s="211" t="s">
        <v>298</v>
      </c>
      <c r="D174" s="211" t="s">
        <v>278</v>
      </c>
      <c r="E174" s="212" t="s">
        <v>753</v>
      </c>
      <c r="F174" s="213" t="s">
        <v>754</v>
      </c>
      <c r="G174" s="214" t="s">
        <v>160</v>
      </c>
      <c r="H174" s="215">
        <v>2</v>
      </c>
      <c r="I174" s="216"/>
      <c r="J174" s="217">
        <f>ROUND(I174*H174,2)</f>
        <v>0</v>
      </c>
      <c r="K174" s="218"/>
      <c r="L174" s="39"/>
      <c r="M174" s="219" t="s">
        <v>35</v>
      </c>
      <c r="N174" s="220" t="s">
        <v>47</v>
      </c>
      <c r="O174" s="64"/>
      <c r="P174" s="174">
        <f>O174*H174</f>
        <v>0</v>
      </c>
      <c r="Q174" s="174">
        <v>0</v>
      </c>
      <c r="R174" s="174">
        <f>Q174*H174</f>
        <v>0</v>
      </c>
      <c r="S174" s="174">
        <v>0</v>
      </c>
      <c r="T174" s="175">
        <f>S174*H174</f>
        <v>0</v>
      </c>
      <c r="U174" s="34"/>
      <c r="V174" s="34"/>
      <c r="W174" s="34"/>
      <c r="X174" s="34"/>
      <c r="Y174" s="34"/>
      <c r="Z174" s="34"/>
      <c r="AA174" s="34"/>
      <c r="AB174" s="34"/>
      <c r="AC174" s="34"/>
      <c r="AD174" s="34"/>
      <c r="AE174" s="34"/>
      <c r="AR174" s="176" t="s">
        <v>163</v>
      </c>
      <c r="AT174" s="176" t="s">
        <v>278</v>
      </c>
      <c r="AU174" s="176" t="s">
        <v>85</v>
      </c>
      <c r="AY174" s="17" t="s">
        <v>162</v>
      </c>
      <c r="BE174" s="177">
        <f>IF(N174="základní",J174,0)</f>
        <v>0</v>
      </c>
      <c r="BF174" s="177">
        <f>IF(N174="snížená",J174,0)</f>
        <v>0</v>
      </c>
      <c r="BG174" s="177">
        <f>IF(N174="zákl. přenesená",J174,0)</f>
        <v>0</v>
      </c>
      <c r="BH174" s="177">
        <f>IF(N174="sníž. přenesená",J174,0)</f>
        <v>0</v>
      </c>
      <c r="BI174" s="177">
        <f>IF(N174="nulová",J174,0)</f>
        <v>0</v>
      </c>
      <c r="BJ174" s="17" t="s">
        <v>83</v>
      </c>
      <c r="BK174" s="177">
        <f>ROUND(I174*H174,2)</f>
        <v>0</v>
      </c>
      <c r="BL174" s="17" t="s">
        <v>163</v>
      </c>
      <c r="BM174" s="176" t="s">
        <v>755</v>
      </c>
    </row>
    <row r="175" spans="1:65" s="2" customFormat="1" ht="19.5">
      <c r="A175" s="34"/>
      <c r="B175" s="35"/>
      <c r="C175" s="36"/>
      <c r="D175" s="178" t="s">
        <v>165</v>
      </c>
      <c r="E175" s="36"/>
      <c r="F175" s="179" t="s">
        <v>756</v>
      </c>
      <c r="G175" s="36"/>
      <c r="H175" s="36"/>
      <c r="I175" s="180"/>
      <c r="J175" s="36"/>
      <c r="K175" s="36"/>
      <c r="L175" s="39"/>
      <c r="M175" s="181"/>
      <c r="N175" s="182"/>
      <c r="O175" s="64"/>
      <c r="P175" s="64"/>
      <c r="Q175" s="64"/>
      <c r="R175" s="64"/>
      <c r="S175" s="64"/>
      <c r="T175" s="65"/>
      <c r="U175" s="34"/>
      <c r="V175" s="34"/>
      <c r="W175" s="34"/>
      <c r="X175" s="34"/>
      <c r="Y175" s="34"/>
      <c r="Z175" s="34"/>
      <c r="AA175" s="34"/>
      <c r="AB175" s="34"/>
      <c r="AC175" s="34"/>
      <c r="AD175" s="34"/>
      <c r="AE175" s="34"/>
      <c r="AT175" s="17" t="s">
        <v>165</v>
      </c>
      <c r="AU175" s="17" t="s">
        <v>85</v>
      </c>
    </row>
    <row r="176" spans="1:65" s="12" customFormat="1" ht="11.25">
      <c r="B176" s="183"/>
      <c r="C176" s="184"/>
      <c r="D176" s="178" t="s">
        <v>166</v>
      </c>
      <c r="E176" s="185" t="s">
        <v>35</v>
      </c>
      <c r="F176" s="186" t="s">
        <v>517</v>
      </c>
      <c r="G176" s="184"/>
      <c r="H176" s="187">
        <v>2</v>
      </c>
      <c r="I176" s="188"/>
      <c r="J176" s="184"/>
      <c r="K176" s="184"/>
      <c r="L176" s="189"/>
      <c r="M176" s="190"/>
      <c r="N176" s="191"/>
      <c r="O176" s="191"/>
      <c r="P176" s="191"/>
      <c r="Q176" s="191"/>
      <c r="R176" s="191"/>
      <c r="S176" s="191"/>
      <c r="T176" s="192"/>
      <c r="AT176" s="193" t="s">
        <v>166</v>
      </c>
      <c r="AU176" s="193" t="s">
        <v>85</v>
      </c>
      <c r="AV176" s="12" t="s">
        <v>85</v>
      </c>
      <c r="AW176" s="12" t="s">
        <v>37</v>
      </c>
      <c r="AX176" s="12" t="s">
        <v>83</v>
      </c>
      <c r="AY176" s="193" t="s">
        <v>162</v>
      </c>
    </row>
    <row r="177" spans="1:65" s="13" customFormat="1" ht="25.9" customHeight="1">
      <c r="B177" s="195"/>
      <c r="C177" s="196"/>
      <c r="D177" s="197" t="s">
        <v>75</v>
      </c>
      <c r="E177" s="198" t="s">
        <v>550</v>
      </c>
      <c r="F177" s="198" t="s">
        <v>551</v>
      </c>
      <c r="G177" s="196"/>
      <c r="H177" s="196"/>
      <c r="I177" s="199"/>
      <c r="J177" s="200">
        <f>BK177</f>
        <v>0</v>
      </c>
      <c r="K177" s="196"/>
      <c r="L177" s="201"/>
      <c r="M177" s="202"/>
      <c r="N177" s="203"/>
      <c r="O177" s="203"/>
      <c r="P177" s="204">
        <f>SUM(P178:P217)</f>
        <v>0</v>
      </c>
      <c r="Q177" s="203"/>
      <c r="R177" s="204">
        <f>SUM(R178:R217)</f>
        <v>0</v>
      </c>
      <c r="S177" s="203"/>
      <c r="T177" s="205">
        <f>SUM(T178:T217)</f>
        <v>0</v>
      </c>
      <c r="AR177" s="206" t="s">
        <v>163</v>
      </c>
      <c r="AT177" s="207" t="s">
        <v>75</v>
      </c>
      <c r="AU177" s="207" t="s">
        <v>76</v>
      </c>
      <c r="AY177" s="206" t="s">
        <v>162</v>
      </c>
      <c r="BK177" s="208">
        <f>SUM(BK178:BK217)</f>
        <v>0</v>
      </c>
    </row>
    <row r="178" spans="1:65" s="2" customFormat="1" ht="16.5" customHeight="1">
      <c r="A178" s="34"/>
      <c r="B178" s="35"/>
      <c r="C178" s="211" t="s">
        <v>304</v>
      </c>
      <c r="D178" s="211" t="s">
        <v>278</v>
      </c>
      <c r="E178" s="212" t="s">
        <v>553</v>
      </c>
      <c r="F178" s="213" t="s">
        <v>554</v>
      </c>
      <c r="G178" s="214" t="s">
        <v>160</v>
      </c>
      <c r="H178" s="215">
        <v>2</v>
      </c>
      <c r="I178" s="216"/>
      <c r="J178" s="217">
        <f>ROUND(I178*H178,2)</f>
        <v>0</v>
      </c>
      <c r="K178" s="218"/>
      <c r="L178" s="39"/>
      <c r="M178" s="219" t="s">
        <v>35</v>
      </c>
      <c r="N178" s="220" t="s">
        <v>47</v>
      </c>
      <c r="O178" s="64"/>
      <c r="P178" s="174">
        <f>O178*H178</f>
        <v>0</v>
      </c>
      <c r="Q178" s="174">
        <v>0</v>
      </c>
      <c r="R178" s="174">
        <f>Q178*H178</f>
        <v>0</v>
      </c>
      <c r="S178" s="174">
        <v>0</v>
      </c>
      <c r="T178" s="175">
        <f>S178*H178</f>
        <v>0</v>
      </c>
      <c r="U178" s="34"/>
      <c r="V178" s="34"/>
      <c r="W178" s="34"/>
      <c r="X178" s="34"/>
      <c r="Y178" s="34"/>
      <c r="Z178" s="34"/>
      <c r="AA178" s="34"/>
      <c r="AB178" s="34"/>
      <c r="AC178" s="34"/>
      <c r="AD178" s="34"/>
      <c r="AE178" s="34"/>
      <c r="AR178" s="176" t="s">
        <v>555</v>
      </c>
      <c r="AT178" s="176" t="s">
        <v>278</v>
      </c>
      <c r="AU178" s="176" t="s">
        <v>83</v>
      </c>
      <c r="AY178" s="17" t="s">
        <v>162</v>
      </c>
      <c r="BE178" s="177">
        <f>IF(N178="základní",J178,0)</f>
        <v>0</v>
      </c>
      <c r="BF178" s="177">
        <f>IF(N178="snížená",J178,0)</f>
        <v>0</v>
      </c>
      <c r="BG178" s="177">
        <f>IF(N178="zákl. přenesená",J178,0)</f>
        <v>0</v>
      </c>
      <c r="BH178" s="177">
        <f>IF(N178="sníž. přenesená",J178,0)</f>
        <v>0</v>
      </c>
      <c r="BI178" s="177">
        <f>IF(N178="nulová",J178,0)</f>
        <v>0</v>
      </c>
      <c r="BJ178" s="17" t="s">
        <v>83</v>
      </c>
      <c r="BK178" s="177">
        <f>ROUND(I178*H178,2)</f>
        <v>0</v>
      </c>
      <c r="BL178" s="17" t="s">
        <v>555</v>
      </c>
      <c r="BM178" s="176" t="s">
        <v>556</v>
      </c>
    </row>
    <row r="179" spans="1:65" s="2" customFormat="1" ht="11.25">
      <c r="A179" s="34"/>
      <c r="B179" s="35"/>
      <c r="C179" s="36"/>
      <c r="D179" s="178" t="s">
        <v>165</v>
      </c>
      <c r="E179" s="36"/>
      <c r="F179" s="179" t="s">
        <v>554</v>
      </c>
      <c r="G179" s="36"/>
      <c r="H179" s="36"/>
      <c r="I179" s="180"/>
      <c r="J179" s="36"/>
      <c r="K179" s="36"/>
      <c r="L179" s="39"/>
      <c r="M179" s="181"/>
      <c r="N179" s="182"/>
      <c r="O179" s="64"/>
      <c r="P179" s="64"/>
      <c r="Q179" s="64"/>
      <c r="R179" s="64"/>
      <c r="S179" s="64"/>
      <c r="T179" s="65"/>
      <c r="U179" s="34"/>
      <c r="V179" s="34"/>
      <c r="W179" s="34"/>
      <c r="X179" s="34"/>
      <c r="Y179" s="34"/>
      <c r="Z179" s="34"/>
      <c r="AA179" s="34"/>
      <c r="AB179" s="34"/>
      <c r="AC179" s="34"/>
      <c r="AD179" s="34"/>
      <c r="AE179" s="34"/>
      <c r="AT179" s="17" t="s">
        <v>165</v>
      </c>
      <c r="AU179" s="17" t="s">
        <v>83</v>
      </c>
    </row>
    <row r="180" spans="1:65" s="12" customFormat="1" ht="11.25">
      <c r="B180" s="183"/>
      <c r="C180" s="184"/>
      <c r="D180" s="178" t="s">
        <v>166</v>
      </c>
      <c r="E180" s="185" t="s">
        <v>35</v>
      </c>
      <c r="F180" s="186" t="s">
        <v>524</v>
      </c>
      <c r="G180" s="184"/>
      <c r="H180" s="187">
        <v>2</v>
      </c>
      <c r="I180" s="188"/>
      <c r="J180" s="184"/>
      <c r="K180" s="184"/>
      <c r="L180" s="189"/>
      <c r="M180" s="190"/>
      <c r="N180" s="191"/>
      <c r="O180" s="191"/>
      <c r="P180" s="191"/>
      <c r="Q180" s="191"/>
      <c r="R180" s="191"/>
      <c r="S180" s="191"/>
      <c r="T180" s="192"/>
      <c r="AT180" s="193" t="s">
        <v>166</v>
      </c>
      <c r="AU180" s="193" t="s">
        <v>83</v>
      </c>
      <c r="AV180" s="12" t="s">
        <v>85</v>
      </c>
      <c r="AW180" s="12" t="s">
        <v>37</v>
      </c>
      <c r="AX180" s="12" t="s">
        <v>83</v>
      </c>
      <c r="AY180" s="193" t="s">
        <v>162</v>
      </c>
    </row>
    <row r="181" spans="1:65" s="2" customFormat="1" ht="16.5" customHeight="1">
      <c r="A181" s="34"/>
      <c r="B181" s="35"/>
      <c r="C181" s="211" t="s">
        <v>311</v>
      </c>
      <c r="D181" s="211" t="s">
        <v>278</v>
      </c>
      <c r="E181" s="212" t="s">
        <v>558</v>
      </c>
      <c r="F181" s="213" t="s">
        <v>559</v>
      </c>
      <c r="G181" s="214" t="s">
        <v>160</v>
      </c>
      <c r="H181" s="215">
        <v>2</v>
      </c>
      <c r="I181" s="216"/>
      <c r="J181" s="217">
        <f>ROUND(I181*H181,2)</f>
        <v>0</v>
      </c>
      <c r="K181" s="218"/>
      <c r="L181" s="39"/>
      <c r="M181" s="219" t="s">
        <v>35</v>
      </c>
      <c r="N181" s="220" t="s">
        <v>47</v>
      </c>
      <c r="O181" s="64"/>
      <c r="P181" s="174">
        <f>O181*H181</f>
        <v>0</v>
      </c>
      <c r="Q181" s="174">
        <v>0</v>
      </c>
      <c r="R181" s="174">
        <f>Q181*H181</f>
        <v>0</v>
      </c>
      <c r="S181" s="174">
        <v>0</v>
      </c>
      <c r="T181" s="175">
        <f>S181*H181</f>
        <v>0</v>
      </c>
      <c r="U181" s="34"/>
      <c r="V181" s="34"/>
      <c r="W181" s="34"/>
      <c r="X181" s="34"/>
      <c r="Y181" s="34"/>
      <c r="Z181" s="34"/>
      <c r="AA181" s="34"/>
      <c r="AB181" s="34"/>
      <c r="AC181" s="34"/>
      <c r="AD181" s="34"/>
      <c r="AE181" s="34"/>
      <c r="AR181" s="176" t="s">
        <v>555</v>
      </c>
      <c r="AT181" s="176" t="s">
        <v>278</v>
      </c>
      <c r="AU181" s="176" t="s">
        <v>83</v>
      </c>
      <c r="AY181" s="17" t="s">
        <v>162</v>
      </c>
      <c r="BE181" s="177">
        <f>IF(N181="základní",J181,0)</f>
        <v>0</v>
      </c>
      <c r="BF181" s="177">
        <f>IF(N181="snížená",J181,0)</f>
        <v>0</v>
      </c>
      <c r="BG181" s="177">
        <f>IF(N181="zákl. přenesená",J181,0)</f>
        <v>0</v>
      </c>
      <c r="BH181" s="177">
        <f>IF(N181="sníž. přenesená",J181,0)</f>
        <v>0</v>
      </c>
      <c r="BI181" s="177">
        <f>IF(N181="nulová",J181,0)</f>
        <v>0</v>
      </c>
      <c r="BJ181" s="17" t="s">
        <v>83</v>
      </c>
      <c r="BK181" s="177">
        <f>ROUND(I181*H181,2)</f>
        <v>0</v>
      </c>
      <c r="BL181" s="17" t="s">
        <v>555</v>
      </c>
      <c r="BM181" s="176" t="s">
        <v>560</v>
      </c>
    </row>
    <row r="182" spans="1:65" s="2" customFormat="1" ht="11.25">
      <c r="A182" s="34"/>
      <c r="B182" s="35"/>
      <c r="C182" s="36"/>
      <c r="D182" s="178" t="s">
        <v>165</v>
      </c>
      <c r="E182" s="36"/>
      <c r="F182" s="179" t="s">
        <v>561</v>
      </c>
      <c r="G182" s="36"/>
      <c r="H182" s="36"/>
      <c r="I182" s="180"/>
      <c r="J182" s="36"/>
      <c r="K182" s="36"/>
      <c r="L182" s="39"/>
      <c r="M182" s="181"/>
      <c r="N182" s="182"/>
      <c r="O182" s="64"/>
      <c r="P182" s="64"/>
      <c r="Q182" s="64"/>
      <c r="R182" s="64"/>
      <c r="S182" s="64"/>
      <c r="T182" s="65"/>
      <c r="U182" s="34"/>
      <c r="V182" s="34"/>
      <c r="W182" s="34"/>
      <c r="X182" s="34"/>
      <c r="Y182" s="34"/>
      <c r="Z182" s="34"/>
      <c r="AA182" s="34"/>
      <c r="AB182" s="34"/>
      <c r="AC182" s="34"/>
      <c r="AD182" s="34"/>
      <c r="AE182" s="34"/>
      <c r="AT182" s="17" t="s">
        <v>165</v>
      </c>
      <c r="AU182" s="17" t="s">
        <v>83</v>
      </c>
    </row>
    <row r="183" spans="1:65" s="12" customFormat="1" ht="11.25">
      <c r="B183" s="183"/>
      <c r="C183" s="184"/>
      <c r="D183" s="178" t="s">
        <v>166</v>
      </c>
      <c r="E183" s="185" t="s">
        <v>35</v>
      </c>
      <c r="F183" s="186" t="s">
        <v>524</v>
      </c>
      <c r="G183" s="184"/>
      <c r="H183" s="187">
        <v>2</v>
      </c>
      <c r="I183" s="188"/>
      <c r="J183" s="184"/>
      <c r="K183" s="184"/>
      <c r="L183" s="189"/>
      <c r="M183" s="190"/>
      <c r="N183" s="191"/>
      <c r="O183" s="191"/>
      <c r="P183" s="191"/>
      <c r="Q183" s="191"/>
      <c r="R183" s="191"/>
      <c r="S183" s="191"/>
      <c r="T183" s="192"/>
      <c r="AT183" s="193" t="s">
        <v>166</v>
      </c>
      <c r="AU183" s="193" t="s">
        <v>83</v>
      </c>
      <c r="AV183" s="12" t="s">
        <v>85</v>
      </c>
      <c r="AW183" s="12" t="s">
        <v>37</v>
      </c>
      <c r="AX183" s="12" t="s">
        <v>83</v>
      </c>
      <c r="AY183" s="193" t="s">
        <v>162</v>
      </c>
    </row>
    <row r="184" spans="1:65" s="2" customFormat="1" ht="16.5" customHeight="1">
      <c r="A184" s="34"/>
      <c r="B184" s="35"/>
      <c r="C184" s="211" t="s">
        <v>318</v>
      </c>
      <c r="D184" s="211" t="s">
        <v>278</v>
      </c>
      <c r="E184" s="212" t="s">
        <v>585</v>
      </c>
      <c r="F184" s="213" t="s">
        <v>586</v>
      </c>
      <c r="G184" s="214" t="s">
        <v>202</v>
      </c>
      <c r="H184" s="215">
        <v>4.6500000000000004</v>
      </c>
      <c r="I184" s="216"/>
      <c r="J184" s="217">
        <f>ROUND(I184*H184,2)</f>
        <v>0</v>
      </c>
      <c r="K184" s="218"/>
      <c r="L184" s="39"/>
      <c r="M184" s="219" t="s">
        <v>35</v>
      </c>
      <c r="N184" s="220" t="s">
        <v>47</v>
      </c>
      <c r="O184" s="64"/>
      <c r="P184" s="174">
        <f>O184*H184</f>
        <v>0</v>
      </c>
      <c r="Q184" s="174">
        <v>0</v>
      </c>
      <c r="R184" s="174">
        <f>Q184*H184</f>
        <v>0</v>
      </c>
      <c r="S184" s="174">
        <v>0</v>
      </c>
      <c r="T184" s="175">
        <f>S184*H184</f>
        <v>0</v>
      </c>
      <c r="U184" s="34"/>
      <c r="V184" s="34"/>
      <c r="W184" s="34"/>
      <c r="X184" s="34"/>
      <c r="Y184" s="34"/>
      <c r="Z184" s="34"/>
      <c r="AA184" s="34"/>
      <c r="AB184" s="34"/>
      <c r="AC184" s="34"/>
      <c r="AD184" s="34"/>
      <c r="AE184" s="34"/>
      <c r="AR184" s="176" t="s">
        <v>555</v>
      </c>
      <c r="AT184" s="176" t="s">
        <v>278</v>
      </c>
      <c r="AU184" s="176" t="s">
        <v>83</v>
      </c>
      <c r="AY184" s="17" t="s">
        <v>162</v>
      </c>
      <c r="BE184" s="177">
        <f>IF(N184="základní",J184,0)</f>
        <v>0</v>
      </c>
      <c r="BF184" s="177">
        <f>IF(N184="snížená",J184,0)</f>
        <v>0</v>
      </c>
      <c r="BG184" s="177">
        <f>IF(N184="zákl. přenesená",J184,0)</f>
        <v>0</v>
      </c>
      <c r="BH184" s="177">
        <f>IF(N184="sníž. přenesená",J184,0)</f>
        <v>0</v>
      </c>
      <c r="BI184" s="177">
        <f>IF(N184="nulová",J184,0)</f>
        <v>0</v>
      </c>
      <c r="BJ184" s="17" t="s">
        <v>83</v>
      </c>
      <c r="BK184" s="177">
        <f>ROUND(I184*H184,2)</f>
        <v>0</v>
      </c>
      <c r="BL184" s="17" t="s">
        <v>555</v>
      </c>
      <c r="BM184" s="176" t="s">
        <v>587</v>
      </c>
    </row>
    <row r="185" spans="1:65" s="2" customFormat="1" ht="29.25">
      <c r="A185" s="34"/>
      <c r="B185" s="35"/>
      <c r="C185" s="36"/>
      <c r="D185" s="178" t="s">
        <v>165</v>
      </c>
      <c r="E185" s="36"/>
      <c r="F185" s="179" t="s">
        <v>588</v>
      </c>
      <c r="G185" s="36"/>
      <c r="H185" s="36"/>
      <c r="I185" s="180"/>
      <c r="J185" s="36"/>
      <c r="K185" s="36"/>
      <c r="L185" s="39"/>
      <c r="M185" s="181"/>
      <c r="N185" s="182"/>
      <c r="O185" s="64"/>
      <c r="P185" s="64"/>
      <c r="Q185" s="64"/>
      <c r="R185" s="64"/>
      <c r="S185" s="64"/>
      <c r="T185" s="65"/>
      <c r="U185" s="34"/>
      <c r="V185" s="34"/>
      <c r="W185" s="34"/>
      <c r="X185" s="34"/>
      <c r="Y185" s="34"/>
      <c r="Z185" s="34"/>
      <c r="AA185" s="34"/>
      <c r="AB185" s="34"/>
      <c r="AC185" s="34"/>
      <c r="AD185" s="34"/>
      <c r="AE185" s="34"/>
      <c r="AT185" s="17" t="s">
        <v>165</v>
      </c>
      <c r="AU185" s="17" t="s">
        <v>83</v>
      </c>
    </row>
    <row r="186" spans="1:65" s="2" customFormat="1" ht="39">
      <c r="A186" s="34"/>
      <c r="B186" s="35"/>
      <c r="C186" s="36"/>
      <c r="D186" s="178" t="s">
        <v>219</v>
      </c>
      <c r="E186" s="36"/>
      <c r="F186" s="194" t="s">
        <v>757</v>
      </c>
      <c r="G186" s="36"/>
      <c r="H186" s="36"/>
      <c r="I186" s="180"/>
      <c r="J186" s="36"/>
      <c r="K186" s="36"/>
      <c r="L186" s="39"/>
      <c r="M186" s="181"/>
      <c r="N186" s="182"/>
      <c r="O186" s="64"/>
      <c r="P186" s="64"/>
      <c r="Q186" s="64"/>
      <c r="R186" s="64"/>
      <c r="S186" s="64"/>
      <c r="T186" s="65"/>
      <c r="U186" s="34"/>
      <c r="V186" s="34"/>
      <c r="W186" s="34"/>
      <c r="X186" s="34"/>
      <c r="Y186" s="34"/>
      <c r="Z186" s="34"/>
      <c r="AA186" s="34"/>
      <c r="AB186" s="34"/>
      <c r="AC186" s="34"/>
      <c r="AD186" s="34"/>
      <c r="AE186" s="34"/>
      <c r="AT186" s="17" t="s">
        <v>219</v>
      </c>
      <c r="AU186" s="17" t="s">
        <v>83</v>
      </c>
    </row>
    <row r="187" spans="1:65" s="12" customFormat="1" ht="11.25">
      <c r="B187" s="183"/>
      <c r="C187" s="184"/>
      <c r="D187" s="178" t="s">
        <v>166</v>
      </c>
      <c r="E187" s="185" t="s">
        <v>35</v>
      </c>
      <c r="F187" s="186" t="s">
        <v>758</v>
      </c>
      <c r="G187" s="184"/>
      <c r="H187" s="187">
        <v>4.6500000000000004</v>
      </c>
      <c r="I187" s="188"/>
      <c r="J187" s="184"/>
      <c r="K187" s="184"/>
      <c r="L187" s="189"/>
      <c r="M187" s="190"/>
      <c r="N187" s="191"/>
      <c r="O187" s="191"/>
      <c r="P187" s="191"/>
      <c r="Q187" s="191"/>
      <c r="R187" s="191"/>
      <c r="S187" s="191"/>
      <c r="T187" s="192"/>
      <c r="AT187" s="193" t="s">
        <v>166</v>
      </c>
      <c r="AU187" s="193" t="s">
        <v>83</v>
      </c>
      <c r="AV187" s="12" t="s">
        <v>85</v>
      </c>
      <c r="AW187" s="12" t="s">
        <v>37</v>
      </c>
      <c r="AX187" s="12" t="s">
        <v>83</v>
      </c>
      <c r="AY187" s="193" t="s">
        <v>162</v>
      </c>
    </row>
    <row r="188" spans="1:65" s="2" customFormat="1" ht="24.2" customHeight="1">
      <c r="A188" s="34"/>
      <c r="B188" s="35"/>
      <c r="C188" s="211" t="s">
        <v>324</v>
      </c>
      <c r="D188" s="211" t="s">
        <v>278</v>
      </c>
      <c r="E188" s="212" t="s">
        <v>592</v>
      </c>
      <c r="F188" s="213" t="s">
        <v>593</v>
      </c>
      <c r="G188" s="214" t="s">
        <v>202</v>
      </c>
      <c r="H188" s="215">
        <v>4.6500000000000004</v>
      </c>
      <c r="I188" s="216"/>
      <c r="J188" s="217">
        <f>ROUND(I188*H188,2)</f>
        <v>0</v>
      </c>
      <c r="K188" s="218"/>
      <c r="L188" s="39"/>
      <c r="M188" s="219" t="s">
        <v>35</v>
      </c>
      <c r="N188" s="220" t="s">
        <v>47</v>
      </c>
      <c r="O188" s="64"/>
      <c r="P188" s="174">
        <f>O188*H188</f>
        <v>0</v>
      </c>
      <c r="Q188" s="174">
        <v>0</v>
      </c>
      <c r="R188" s="174">
        <f>Q188*H188</f>
        <v>0</v>
      </c>
      <c r="S188" s="174">
        <v>0</v>
      </c>
      <c r="T188" s="175">
        <f>S188*H188</f>
        <v>0</v>
      </c>
      <c r="U188" s="34"/>
      <c r="V188" s="34"/>
      <c r="W188" s="34"/>
      <c r="X188" s="34"/>
      <c r="Y188" s="34"/>
      <c r="Z188" s="34"/>
      <c r="AA188" s="34"/>
      <c r="AB188" s="34"/>
      <c r="AC188" s="34"/>
      <c r="AD188" s="34"/>
      <c r="AE188" s="34"/>
      <c r="AR188" s="176" t="s">
        <v>555</v>
      </c>
      <c r="AT188" s="176" t="s">
        <v>278</v>
      </c>
      <c r="AU188" s="176" t="s">
        <v>83</v>
      </c>
      <c r="AY188" s="17" t="s">
        <v>162</v>
      </c>
      <c r="BE188" s="177">
        <f>IF(N188="základní",J188,0)</f>
        <v>0</v>
      </c>
      <c r="BF188" s="177">
        <f>IF(N188="snížená",J188,0)</f>
        <v>0</v>
      </c>
      <c r="BG188" s="177">
        <f>IF(N188="zákl. přenesená",J188,0)</f>
        <v>0</v>
      </c>
      <c r="BH188" s="177">
        <f>IF(N188="sníž. přenesená",J188,0)</f>
        <v>0</v>
      </c>
      <c r="BI188" s="177">
        <f>IF(N188="nulová",J188,0)</f>
        <v>0</v>
      </c>
      <c r="BJ188" s="17" t="s">
        <v>83</v>
      </c>
      <c r="BK188" s="177">
        <f>ROUND(I188*H188,2)</f>
        <v>0</v>
      </c>
      <c r="BL188" s="17" t="s">
        <v>555</v>
      </c>
      <c r="BM188" s="176" t="s">
        <v>594</v>
      </c>
    </row>
    <row r="189" spans="1:65" s="2" customFormat="1" ht="39">
      <c r="A189" s="34"/>
      <c r="B189" s="35"/>
      <c r="C189" s="36"/>
      <c r="D189" s="178" t="s">
        <v>165</v>
      </c>
      <c r="E189" s="36"/>
      <c r="F189" s="179" t="s">
        <v>595</v>
      </c>
      <c r="G189" s="36"/>
      <c r="H189" s="36"/>
      <c r="I189" s="180"/>
      <c r="J189" s="36"/>
      <c r="K189" s="36"/>
      <c r="L189" s="39"/>
      <c r="M189" s="181"/>
      <c r="N189" s="182"/>
      <c r="O189" s="64"/>
      <c r="P189" s="64"/>
      <c r="Q189" s="64"/>
      <c r="R189" s="64"/>
      <c r="S189" s="64"/>
      <c r="T189" s="65"/>
      <c r="U189" s="34"/>
      <c r="V189" s="34"/>
      <c r="W189" s="34"/>
      <c r="X189" s="34"/>
      <c r="Y189" s="34"/>
      <c r="Z189" s="34"/>
      <c r="AA189" s="34"/>
      <c r="AB189" s="34"/>
      <c r="AC189" s="34"/>
      <c r="AD189" s="34"/>
      <c r="AE189" s="34"/>
      <c r="AT189" s="17" t="s">
        <v>165</v>
      </c>
      <c r="AU189" s="17" t="s">
        <v>83</v>
      </c>
    </row>
    <row r="190" spans="1:65" s="2" customFormat="1" ht="29.25">
      <c r="A190" s="34"/>
      <c r="B190" s="35"/>
      <c r="C190" s="36"/>
      <c r="D190" s="178" t="s">
        <v>219</v>
      </c>
      <c r="E190" s="36"/>
      <c r="F190" s="194" t="s">
        <v>759</v>
      </c>
      <c r="G190" s="36"/>
      <c r="H190" s="36"/>
      <c r="I190" s="180"/>
      <c r="J190" s="36"/>
      <c r="K190" s="36"/>
      <c r="L190" s="39"/>
      <c r="M190" s="181"/>
      <c r="N190" s="182"/>
      <c r="O190" s="64"/>
      <c r="P190" s="64"/>
      <c r="Q190" s="64"/>
      <c r="R190" s="64"/>
      <c r="S190" s="64"/>
      <c r="T190" s="65"/>
      <c r="U190" s="34"/>
      <c r="V190" s="34"/>
      <c r="W190" s="34"/>
      <c r="X190" s="34"/>
      <c r="Y190" s="34"/>
      <c r="Z190" s="34"/>
      <c r="AA190" s="34"/>
      <c r="AB190" s="34"/>
      <c r="AC190" s="34"/>
      <c r="AD190" s="34"/>
      <c r="AE190" s="34"/>
      <c r="AT190" s="17" t="s">
        <v>219</v>
      </c>
      <c r="AU190" s="17" t="s">
        <v>83</v>
      </c>
    </row>
    <row r="191" spans="1:65" s="12" customFormat="1" ht="11.25">
      <c r="B191" s="183"/>
      <c r="C191" s="184"/>
      <c r="D191" s="178" t="s">
        <v>166</v>
      </c>
      <c r="E191" s="185" t="s">
        <v>35</v>
      </c>
      <c r="F191" s="186" t="s">
        <v>758</v>
      </c>
      <c r="G191" s="184"/>
      <c r="H191" s="187">
        <v>4.6500000000000004</v>
      </c>
      <c r="I191" s="188"/>
      <c r="J191" s="184"/>
      <c r="K191" s="184"/>
      <c r="L191" s="189"/>
      <c r="M191" s="190"/>
      <c r="N191" s="191"/>
      <c r="O191" s="191"/>
      <c r="P191" s="191"/>
      <c r="Q191" s="191"/>
      <c r="R191" s="191"/>
      <c r="S191" s="191"/>
      <c r="T191" s="192"/>
      <c r="AT191" s="193" t="s">
        <v>166</v>
      </c>
      <c r="AU191" s="193" t="s">
        <v>83</v>
      </c>
      <c r="AV191" s="12" t="s">
        <v>85</v>
      </c>
      <c r="AW191" s="12" t="s">
        <v>37</v>
      </c>
      <c r="AX191" s="12" t="s">
        <v>83</v>
      </c>
      <c r="AY191" s="193" t="s">
        <v>162</v>
      </c>
    </row>
    <row r="192" spans="1:65" s="2" customFormat="1" ht="24.2" customHeight="1">
      <c r="A192" s="34"/>
      <c r="B192" s="35"/>
      <c r="C192" s="211" t="s">
        <v>330</v>
      </c>
      <c r="D192" s="211" t="s">
        <v>278</v>
      </c>
      <c r="E192" s="212" t="s">
        <v>605</v>
      </c>
      <c r="F192" s="213" t="s">
        <v>606</v>
      </c>
      <c r="G192" s="214" t="s">
        <v>202</v>
      </c>
      <c r="H192" s="215">
        <v>4.6660000000000004</v>
      </c>
      <c r="I192" s="216"/>
      <c r="J192" s="217">
        <f>ROUND(I192*H192,2)</f>
        <v>0</v>
      </c>
      <c r="K192" s="218"/>
      <c r="L192" s="39"/>
      <c r="M192" s="219" t="s">
        <v>35</v>
      </c>
      <c r="N192" s="220" t="s">
        <v>47</v>
      </c>
      <c r="O192" s="64"/>
      <c r="P192" s="174">
        <f>O192*H192</f>
        <v>0</v>
      </c>
      <c r="Q192" s="174">
        <v>0</v>
      </c>
      <c r="R192" s="174">
        <f>Q192*H192</f>
        <v>0</v>
      </c>
      <c r="S192" s="174">
        <v>0</v>
      </c>
      <c r="T192" s="175">
        <f>S192*H192</f>
        <v>0</v>
      </c>
      <c r="U192" s="34"/>
      <c r="V192" s="34"/>
      <c r="W192" s="34"/>
      <c r="X192" s="34"/>
      <c r="Y192" s="34"/>
      <c r="Z192" s="34"/>
      <c r="AA192" s="34"/>
      <c r="AB192" s="34"/>
      <c r="AC192" s="34"/>
      <c r="AD192" s="34"/>
      <c r="AE192" s="34"/>
      <c r="AR192" s="176" t="s">
        <v>555</v>
      </c>
      <c r="AT192" s="176" t="s">
        <v>278</v>
      </c>
      <c r="AU192" s="176" t="s">
        <v>83</v>
      </c>
      <c r="AY192" s="17" t="s">
        <v>162</v>
      </c>
      <c r="BE192" s="177">
        <f>IF(N192="základní",J192,0)</f>
        <v>0</v>
      </c>
      <c r="BF192" s="177">
        <f>IF(N192="snížená",J192,0)</f>
        <v>0</v>
      </c>
      <c r="BG192" s="177">
        <f>IF(N192="zákl. přenesená",J192,0)</f>
        <v>0</v>
      </c>
      <c r="BH192" s="177">
        <f>IF(N192="sníž. přenesená",J192,0)</f>
        <v>0</v>
      </c>
      <c r="BI192" s="177">
        <f>IF(N192="nulová",J192,0)</f>
        <v>0</v>
      </c>
      <c r="BJ192" s="17" t="s">
        <v>83</v>
      </c>
      <c r="BK192" s="177">
        <f>ROUND(I192*H192,2)</f>
        <v>0</v>
      </c>
      <c r="BL192" s="17" t="s">
        <v>555</v>
      </c>
      <c r="BM192" s="176" t="s">
        <v>607</v>
      </c>
    </row>
    <row r="193" spans="1:65" s="2" customFormat="1" ht="39">
      <c r="A193" s="34"/>
      <c r="B193" s="35"/>
      <c r="C193" s="36"/>
      <c r="D193" s="178" t="s">
        <v>165</v>
      </c>
      <c r="E193" s="36"/>
      <c r="F193" s="179" t="s">
        <v>608</v>
      </c>
      <c r="G193" s="36"/>
      <c r="H193" s="36"/>
      <c r="I193" s="180"/>
      <c r="J193" s="36"/>
      <c r="K193" s="36"/>
      <c r="L193" s="39"/>
      <c r="M193" s="181"/>
      <c r="N193" s="182"/>
      <c r="O193" s="64"/>
      <c r="P193" s="64"/>
      <c r="Q193" s="64"/>
      <c r="R193" s="64"/>
      <c r="S193" s="64"/>
      <c r="T193" s="65"/>
      <c r="U193" s="34"/>
      <c r="V193" s="34"/>
      <c r="W193" s="34"/>
      <c r="X193" s="34"/>
      <c r="Y193" s="34"/>
      <c r="Z193" s="34"/>
      <c r="AA193" s="34"/>
      <c r="AB193" s="34"/>
      <c r="AC193" s="34"/>
      <c r="AD193" s="34"/>
      <c r="AE193" s="34"/>
      <c r="AT193" s="17" t="s">
        <v>165</v>
      </c>
      <c r="AU193" s="17" t="s">
        <v>83</v>
      </c>
    </row>
    <row r="194" spans="1:65" s="2" customFormat="1" ht="19.5">
      <c r="A194" s="34"/>
      <c r="B194" s="35"/>
      <c r="C194" s="36"/>
      <c r="D194" s="178" t="s">
        <v>219</v>
      </c>
      <c r="E194" s="36"/>
      <c r="F194" s="194" t="s">
        <v>760</v>
      </c>
      <c r="G194" s="36"/>
      <c r="H194" s="36"/>
      <c r="I194" s="180"/>
      <c r="J194" s="36"/>
      <c r="K194" s="36"/>
      <c r="L194" s="39"/>
      <c r="M194" s="181"/>
      <c r="N194" s="182"/>
      <c r="O194" s="64"/>
      <c r="P194" s="64"/>
      <c r="Q194" s="64"/>
      <c r="R194" s="64"/>
      <c r="S194" s="64"/>
      <c r="T194" s="65"/>
      <c r="U194" s="34"/>
      <c r="V194" s="34"/>
      <c r="W194" s="34"/>
      <c r="X194" s="34"/>
      <c r="Y194" s="34"/>
      <c r="Z194" s="34"/>
      <c r="AA194" s="34"/>
      <c r="AB194" s="34"/>
      <c r="AC194" s="34"/>
      <c r="AD194" s="34"/>
      <c r="AE194" s="34"/>
      <c r="AT194" s="17" t="s">
        <v>219</v>
      </c>
      <c r="AU194" s="17" t="s">
        <v>83</v>
      </c>
    </row>
    <row r="195" spans="1:65" s="12" customFormat="1" ht="11.25">
      <c r="B195" s="183"/>
      <c r="C195" s="184"/>
      <c r="D195" s="178" t="s">
        <v>166</v>
      </c>
      <c r="E195" s="185" t="s">
        <v>35</v>
      </c>
      <c r="F195" s="186" t="s">
        <v>761</v>
      </c>
      <c r="G195" s="184"/>
      <c r="H195" s="187">
        <v>4.6660000000000004</v>
      </c>
      <c r="I195" s="188"/>
      <c r="J195" s="184"/>
      <c r="K195" s="184"/>
      <c r="L195" s="189"/>
      <c r="M195" s="190"/>
      <c r="N195" s="191"/>
      <c r="O195" s="191"/>
      <c r="P195" s="191"/>
      <c r="Q195" s="191"/>
      <c r="R195" s="191"/>
      <c r="S195" s="191"/>
      <c r="T195" s="192"/>
      <c r="AT195" s="193" t="s">
        <v>166</v>
      </c>
      <c r="AU195" s="193" t="s">
        <v>83</v>
      </c>
      <c r="AV195" s="12" t="s">
        <v>85</v>
      </c>
      <c r="AW195" s="12" t="s">
        <v>37</v>
      </c>
      <c r="AX195" s="12" t="s">
        <v>83</v>
      </c>
      <c r="AY195" s="193" t="s">
        <v>162</v>
      </c>
    </row>
    <row r="196" spans="1:65" s="2" customFormat="1" ht="24.2" customHeight="1">
      <c r="A196" s="34"/>
      <c r="B196" s="35"/>
      <c r="C196" s="211" t="s">
        <v>336</v>
      </c>
      <c r="D196" s="211" t="s">
        <v>278</v>
      </c>
      <c r="E196" s="212" t="s">
        <v>612</v>
      </c>
      <c r="F196" s="213" t="s">
        <v>613</v>
      </c>
      <c r="G196" s="214" t="s">
        <v>202</v>
      </c>
      <c r="H196" s="215">
        <v>81</v>
      </c>
      <c r="I196" s="216"/>
      <c r="J196" s="217">
        <f>ROUND(I196*H196,2)</f>
        <v>0</v>
      </c>
      <c r="K196" s="218"/>
      <c r="L196" s="39"/>
      <c r="M196" s="219" t="s">
        <v>35</v>
      </c>
      <c r="N196" s="220" t="s">
        <v>47</v>
      </c>
      <c r="O196" s="64"/>
      <c r="P196" s="174">
        <f>O196*H196</f>
        <v>0</v>
      </c>
      <c r="Q196" s="174">
        <v>0</v>
      </c>
      <c r="R196" s="174">
        <f>Q196*H196</f>
        <v>0</v>
      </c>
      <c r="S196" s="174">
        <v>0</v>
      </c>
      <c r="T196" s="175">
        <f>S196*H196</f>
        <v>0</v>
      </c>
      <c r="U196" s="34"/>
      <c r="V196" s="34"/>
      <c r="W196" s="34"/>
      <c r="X196" s="34"/>
      <c r="Y196" s="34"/>
      <c r="Z196" s="34"/>
      <c r="AA196" s="34"/>
      <c r="AB196" s="34"/>
      <c r="AC196" s="34"/>
      <c r="AD196" s="34"/>
      <c r="AE196" s="34"/>
      <c r="AR196" s="176" t="s">
        <v>555</v>
      </c>
      <c r="AT196" s="176" t="s">
        <v>278</v>
      </c>
      <c r="AU196" s="176" t="s">
        <v>83</v>
      </c>
      <c r="AY196" s="17" t="s">
        <v>162</v>
      </c>
      <c r="BE196" s="177">
        <f>IF(N196="základní",J196,0)</f>
        <v>0</v>
      </c>
      <c r="BF196" s="177">
        <f>IF(N196="snížená",J196,0)</f>
        <v>0</v>
      </c>
      <c r="BG196" s="177">
        <f>IF(N196="zákl. přenesená",J196,0)</f>
        <v>0</v>
      </c>
      <c r="BH196" s="177">
        <f>IF(N196="sníž. přenesená",J196,0)</f>
        <v>0</v>
      </c>
      <c r="BI196" s="177">
        <f>IF(N196="nulová",J196,0)</f>
        <v>0</v>
      </c>
      <c r="BJ196" s="17" t="s">
        <v>83</v>
      </c>
      <c r="BK196" s="177">
        <f>ROUND(I196*H196,2)</f>
        <v>0</v>
      </c>
      <c r="BL196" s="17" t="s">
        <v>555</v>
      </c>
      <c r="BM196" s="176" t="s">
        <v>614</v>
      </c>
    </row>
    <row r="197" spans="1:65" s="2" customFormat="1" ht="29.25">
      <c r="A197" s="34"/>
      <c r="B197" s="35"/>
      <c r="C197" s="36"/>
      <c r="D197" s="178" t="s">
        <v>165</v>
      </c>
      <c r="E197" s="36"/>
      <c r="F197" s="179" t="s">
        <v>615</v>
      </c>
      <c r="G197" s="36"/>
      <c r="H197" s="36"/>
      <c r="I197" s="180"/>
      <c r="J197" s="36"/>
      <c r="K197" s="36"/>
      <c r="L197" s="39"/>
      <c r="M197" s="181"/>
      <c r="N197" s="182"/>
      <c r="O197" s="64"/>
      <c r="P197" s="64"/>
      <c r="Q197" s="64"/>
      <c r="R197" s="64"/>
      <c r="S197" s="64"/>
      <c r="T197" s="65"/>
      <c r="U197" s="34"/>
      <c r="V197" s="34"/>
      <c r="W197" s="34"/>
      <c r="X197" s="34"/>
      <c r="Y197" s="34"/>
      <c r="Z197" s="34"/>
      <c r="AA197" s="34"/>
      <c r="AB197" s="34"/>
      <c r="AC197" s="34"/>
      <c r="AD197" s="34"/>
      <c r="AE197" s="34"/>
      <c r="AT197" s="17" t="s">
        <v>165</v>
      </c>
      <c r="AU197" s="17" t="s">
        <v>83</v>
      </c>
    </row>
    <row r="198" spans="1:65" s="2" customFormat="1" ht="19.5">
      <c r="A198" s="34"/>
      <c r="B198" s="35"/>
      <c r="C198" s="36"/>
      <c r="D198" s="178" t="s">
        <v>219</v>
      </c>
      <c r="E198" s="36"/>
      <c r="F198" s="194" t="s">
        <v>616</v>
      </c>
      <c r="G198" s="36"/>
      <c r="H198" s="36"/>
      <c r="I198" s="180"/>
      <c r="J198" s="36"/>
      <c r="K198" s="36"/>
      <c r="L198" s="39"/>
      <c r="M198" s="181"/>
      <c r="N198" s="182"/>
      <c r="O198" s="64"/>
      <c r="P198" s="64"/>
      <c r="Q198" s="64"/>
      <c r="R198" s="64"/>
      <c r="S198" s="64"/>
      <c r="T198" s="65"/>
      <c r="U198" s="34"/>
      <c r="V198" s="34"/>
      <c r="W198" s="34"/>
      <c r="X198" s="34"/>
      <c r="Y198" s="34"/>
      <c r="Z198" s="34"/>
      <c r="AA198" s="34"/>
      <c r="AB198" s="34"/>
      <c r="AC198" s="34"/>
      <c r="AD198" s="34"/>
      <c r="AE198" s="34"/>
      <c r="AT198" s="17" t="s">
        <v>219</v>
      </c>
      <c r="AU198" s="17" t="s">
        <v>83</v>
      </c>
    </row>
    <row r="199" spans="1:65" s="12" customFormat="1" ht="11.25">
      <c r="B199" s="183"/>
      <c r="C199" s="184"/>
      <c r="D199" s="178" t="s">
        <v>166</v>
      </c>
      <c r="E199" s="185" t="s">
        <v>35</v>
      </c>
      <c r="F199" s="186" t="s">
        <v>720</v>
      </c>
      <c r="G199" s="184"/>
      <c r="H199" s="187">
        <v>81</v>
      </c>
      <c r="I199" s="188"/>
      <c r="J199" s="184"/>
      <c r="K199" s="184"/>
      <c r="L199" s="189"/>
      <c r="M199" s="190"/>
      <c r="N199" s="191"/>
      <c r="O199" s="191"/>
      <c r="P199" s="191"/>
      <c r="Q199" s="191"/>
      <c r="R199" s="191"/>
      <c r="S199" s="191"/>
      <c r="T199" s="192"/>
      <c r="AT199" s="193" t="s">
        <v>166</v>
      </c>
      <c r="AU199" s="193" t="s">
        <v>83</v>
      </c>
      <c r="AV199" s="12" t="s">
        <v>85</v>
      </c>
      <c r="AW199" s="12" t="s">
        <v>37</v>
      </c>
      <c r="AX199" s="12" t="s">
        <v>83</v>
      </c>
      <c r="AY199" s="193" t="s">
        <v>162</v>
      </c>
    </row>
    <row r="200" spans="1:65" s="2" customFormat="1" ht="24.2" customHeight="1">
      <c r="A200" s="34"/>
      <c r="B200" s="35"/>
      <c r="C200" s="211" t="s">
        <v>343</v>
      </c>
      <c r="D200" s="211" t="s">
        <v>278</v>
      </c>
      <c r="E200" s="212" t="s">
        <v>612</v>
      </c>
      <c r="F200" s="213" t="s">
        <v>613</v>
      </c>
      <c r="G200" s="214" t="s">
        <v>202</v>
      </c>
      <c r="H200" s="215">
        <v>2.875</v>
      </c>
      <c r="I200" s="216"/>
      <c r="J200" s="217">
        <f>ROUND(I200*H200,2)</f>
        <v>0</v>
      </c>
      <c r="K200" s="218"/>
      <c r="L200" s="39"/>
      <c r="M200" s="219" t="s">
        <v>35</v>
      </c>
      <c r="N200" s="220" t="s">
        <v>47</v>
      </c>
      <c r="O200" s="64"/>
      <c r="P200" s="174">
        <f>O200*H200</f>
        <v>0</v>
      </c>
      <c r="Q200" s="174">
        <v>0</v>
      </c>
      <c r="R200" s="174">
        <f>Q200*H200</f>
        <v>0</v>
      </c>
      <c r="S200" s="174">
        <v>0</v>
      </c>
      <c r="T200" s="175">
        <f>S200*H200</f>
        <v>0</v>
      </c>
      <c r="U200" s="34"/>
      <c r="V200" s="34"/>
      <c r="W200" s="34"/>
      <c r="X200" s="34"/>
      <c r="Y200" s="34"/>
      <c r="Z200" s="34"/>
      <c r="AA200" s="34"/>
      <c r="AB200" s="34"/>
      <c r="AC200" s="34"/>
      <c r="AD200" s="34"/>
      <c r="AE200" s="34"/>
      <c r="AR200" s="176" t="s">
        <v>555</v>
      </c>
      <c r="AT200" s="176" t="s">
        <v>278</v>
      </c>
      <c r="AU200" s="176" t="s">
        <v>83</v>
      </c>
      <c r="AY200" s="17" t="s">
        <v>162</v>
      </c>
      <c r="BE200" s="177">
        <f>IF(N200="základní",J200,0)</f>
        <v>0</v>
      </c>
      <c r="BF200" s="177">
        <f>IF(N200="snížená",J200,0)</f>
        <v>0</v>
      </c>
      <c r="BG200" s="177">
        <f>IF(N200="zákl. přenesená",J200,0)</f>
        <v>0</v>
      </c>
      <c r="BH200" s="177">
        <f>IF(N200="sníž. přenesená",J200,0)</f>
        <v>0</v>
      </c>
      <c r="BI200" s="177">
        <f>IF(N200="nulová",J200,0)</f>
        <v>0</v>
      </c>
      <c r="BJ200" s="17" t="s">
        <v>83</v>
      </c>
      <c r="BK200" s="177">
        <f>ROUND(I200*H200,2)</f>
        <v>0</v>
      </c>
      <c r="BL200" s="17" t="s">
        <v>555</v>
      </c>
      <c r="BM200" s="176" t="s">
        <v>619</v>
      </c>
    </row>
    <row r="201" spans="1:65" s="2" customFormat="1" ht="29.25">
      <c r="A201" s="34"/>
      <c r="B201" s="35"/>
      <c r="C201" s="36"/>
      <c r="D201" s="178" t="s">
        <v>165</v>
      </c>
      <c r="E201" s="36"/>
      <c r="F201" s="179" t="s">
        <v>615</v>
      </c>
      <c r="G201" s="36"/>
      <c r="H201" s="36"/>
      <c r="I201" s="180"/>
      <c r="J201" s="36"/>
      <c r="K201" s="36"/>
      <c r="L201" s="39"/>
      <c r="M201" s="181"/>
      <c r="N201" s="182"/>
      <c r="O201" s="64"/>
      <c r="P201" s="64"/>
      <c r="Q201" s="64"/>
      <c r="R201" s="64"/>
      <c r="S201" s="64"/>
      <c r="T201" s="65"/>
      <c r="U201" s="34"/>
      <c r="V201" s="34"/>
      <c r="W201" s="34"/>
      <c r="X201" s="34"/>
      <c r="Y201" s="34"/>
      <c r="Z201" s="34"/>
      <c r="AA201" s="34"/>
      <c r="AB201" s="34"/>
      <c r="AC201" s="34"/>
      <c r="AD201" s="34"/>
      <c r="AE201" s="34"/>
      <c r="AT201" s="17" t="s">
        <v>165</v>
      </c>
      <c r="AU201" s="17" t="s">
        <v>83</v>
      </c>
    </row>
    <row r="202" spans="1:65" s="2" customFormat="1" ht="19.5">
      <c r="A202" s="34"/>
      <c r="B202" s="35"/>
      <c r="C202" s="36"/>
      <c r="D202" s="178" t="s">
        <v>219</v>
      </c>
      <c r="E202" s="36"/>
      <c r="F202" s="194" t="s">
        <v>762</v>
      </c>
      <c r="G202" s="36"/>
      <c r="H202" s="36"/>
      <c r="I202" s="180"/>
      <c r="J202" s="36"/>
      <c r="K202" s="36"/>
      <c r="L202" s="39"/>
      <c r="M202" s="181"/>
      <c r="N202" s="182"/>
      <c r="O202" s="64"/>
      <c r="P202" s="64"/>
      <c r="Q202" s="64"/>
      <c r="R202" s="64"/>
      <c r="S202" s="64"/>
      <c r="T202" s="65"/>
      <c r="U202" s="34"/>
      <c r="V202" s="34"/>
      <c r="W202" s="34"/>
      <c r="X202" s="34"/>
      <c r="Y202" s="34"/>
      <c r="Z202" s="34"/>
      <c r="AA202" s="34"/>
      <c r="AB202" s="34"/>
      <c r="AC202" s="34"/>
      <c r="AD202" s="34"/>
      <c r="AE202" s="34"/>
      <c r="AT202" s="17" t="s">
        <v>219</v>
      </c>
      <c r="AU202" s="17" t="s">
        <v>83</v>
      </c>
    </row>
    <row r="203" spans="1:65" s="12" customFormat="1" ht="11.25">
      <c r="B203" s="183"/>
      <c r="C203" s="184"/>
      <c r="D203" s="178" t="s">
        <v>166</v>
      </c>
      <c r="E203" s="185" t="s">
        <v>35</v>
      </c>
      <c r="F203" s="186" t="s">
        <v>763</v>
      </c>
      <c r="G203" s="184"/>
      <c r="H203" s="187">
        <v>2.875</v>
      </c>
      <c r="I203" s="188"/>
      <c r="J203" s="184"/>
      <c r="K203" s="184"/>
      <c r="L203" s="189"/>
      <c r="M203" s="190"/>
      <c r="N203" s="191"/>
      <c r="O203" s="191"/>
      <c r="P203" s="191"/>
      <c r="Q203" s="191"/>
      <c r="R203" s="191"/>
      <c r="S203" s="191"/>
      <c r="T203" s="192"/>
      <c r="AT203" s="193" t="s">
        <v>166</v>
      </c>
      <c r="AU203" s="193" t="s">
        <v>83</v>
      </c>
      <c r="AV203" s="12" t="s">
        <v>85</v>
      </c>
      <c r="AW203" s="12" t="s">
        <v>37</v>
      </c>
      <c r="AX203" s="12" t="s">
        <v>83</v>
      </c>
      <c r="AY203" s="193" t="s">
        <v>162</v>
      </c>
    </row>
    <row r="204" spans="1:65" s="2" customFormat="1" ht="24.2" customHeight="1">
      <c r="A204" s="34"/>
      <c r="B204" s="35"/>
      <c r="C204" s="211" t="s">
        <v>349</v>
      </c>
      <c r="D204" s="211" t="s">
        <v>278</v>
      </c>
      <c r="E204" s="212" t="s">
        <v>612</v>
      </c>
      <c r="F204" s="213" t="s">
        <v>613</v>
      </c>
      <c r="G204" s="214" t="s">
        <v>202</v>
      </c>
      <c r="H204" s="215">
        <v>93.088999999999999</v>
      </c>
      <c r="I204" s="216"/>
      <c r="J204" s="217">
        <f>ROUND(I204*H204,2)</f>
        <v>0</v>
      </c>
      <c r="K204" s="218"/>
      <c r="L204" s="39"/>
      <c r="M204" s="219" t="s">
        <v>35</v>
      </c>
      <c r="N204" s="220" t="s">
        <v>47</v>
      </c>
      <c r="O204" s="64"/>
      <c r="P204" s="174">
        <f>O204*H204</f>
        <v>0</v>
      </c>
      <c r="Q204" s="174">
        <v>0</v>
      </c>
      <c r="R204" s="174">
        <f>Q204*H204</f>
        <v>0</v>
      </c>
      <c r="S204" s="174">
        <v>0</v>
      </c>
      <c r="T204" s="175">
        <f>S204*H204</f>
        <v>0</v>
      </c>
      <c r="U204" s="34"/>
      <c r="V204" s="34"/>
      <c r="W204" s="34"/>
      <c r="X204" s="34"/>
      <c r="Y204" s="34"/>
      <c r="Z204" s="34"/>
      <c r="AA204" s="34"/>
      <c r="AB204" s="34"/>
      <c r="AC204" s="34"/>
      <c r="AD204" s="34"/>
      <c r="AE204" s="34"/>
      <c r="AR204" s="176" t="s">
        <v>555</v>
      </c>
      <c r="AT204" s="176" t="s">
        <v>278</v>
      </c>
      <c r="AU204" s="176" t="s">
        <v>83</v>
      </c>
      <c r="AY204" s="17" t="s">
        <v>162</v>
      </c>
      <c r="BE204" s="177">
        <f>IF(N204="základní",J204,0)</f>
        <v>0</v>
      </c>
      <c r="BF204" s="177">
        <f>IF(N204="snížená",J204,0)</f>
        <v>0</v>
      </c>
      <c r="BG204" s="177">
        <f>IF(N204="zákl. přenesená",J204,0)</f>
        <v>0</v>
      </c>
      <c r="BH204" s="177">
        <f>IF(N204="sníž. přenesená",J204,0)</f>
        <v>0</v>
      </c>
      <c r="BI204" s="177">
        <f>IF(N204="nulová",J204,0)</f>
        <v>0</v>
      </c>
      <c r="BJ204" s="17" t="s">
        <v>83</v>
      </c>
      <c r="BK204" s="177">
        <f>ROUND(I204*H204,2)</f>
        <v>0</v>
      </c>
      <c r="BL204" s="17" t="s">
        <v>555</v>
      </c>
      <c r="BM204" s="176" t="s">
        <v>655</v>
      </c>
    </row>
    <row r="205" spans="1:65" s="2" customFormat="1" ht="29.25">
      <c r="A205" s="34"/>
      <c r="B205" s="35"/>
      <c r="C205" s="36"/>
      <c r="D205" s="178" t="s">
        <v>165</v>
      </c>
      <c r="E205" s="36"/>
      <c r="F205" s="179" t="s">
        <v>615</v>
      </c>
      <c r="G205" s="36"/>
      <c r="H205" s="36"/>
      <c r="I205" s="180"/>
      <c r="J205" s="36"/>
      <c r="K205" s="36"/>
      <c r="L205" s="39"/>
      <c r="M205" s="181"/>
      <c r="N205" s="182"/>
      <c r="O205" s="64"/>
      <c r="P205" s="64"/>
      <c r="Q205" s="64"/>
      <c r="R205" s="64"/>
      <c r="S205" s="64"/>
      <c r="T205" s="65"/>
      <c r="U205" s="34"/>
      <c r="V205" s="34"/>
      <c r="W205" s="34"/>
      <c r="X205" s="34"/>
      <c r="Y205" s="34"/>
      <c r="Z205" s="34"/>
      <c r="AA205" s="34"/>
      <c r="AB205" s="34"/>
      <c r="AC205" s="34"/>
      <c r="AD205" s="34"/>
      <c r="AE205" s="34"/>
      <c r="AT205" s="17" t="s">
        <v>165</v>
      </c>
      <c r="AU205" s="17" t="s">
        <v>83</v>
      </c>
    </row>
    <row r="206" spans="1:65" s="2" customFormat="1" ht="19.5">
      <c r="A206" s="34"/>
      <c r="B206" s="35"/>
      <c r="C206" s="36"/>
      <c r="D206" s="178" t="s">
        <v>219</v>
      </c>
      <c r="E206" s="36"/>
      <c r="F206" s="194" t="s">
        <v>764</v>
      </c>
      <c r="G206" s="36"/>
      <c r="H206" s="36"/>
      <c r="I206" s="180"/>
      <c r="J206" s="36"/>
      <c r="K206" s="36"/>
      <c r="L206" s="39"/>
      <c r="M206" s="181"/>
      <c r="N206" s="182"/>
      <c r="O206" s="64"/>
      <c r="P206" s="64"/>
      <c r="Q206" s="64"/>
      <c r="R206" s="64"/>
      <c r="S206" s="64"/>
      <c r="T206" s="65"/>
      <c r="U206" s="34"/>
      <c r="V206" s="34"/>
      <c r="W206" s="34"/>
      <c r="X206" s="34"/>
      <c r="Y206" s="34"/>
      <c r="Z206" s="34"/>
      <c r="AA206" s="34"/>
      <c r="AB206" s="34"/>
      <c r="AC206" s="34"/>
      <c r="AD206" s="34"/>
      <c r="AE206" s="34"/>
      <c r="AT206" s="17" t="s">
        <v>219</v>
      </c>
      <c r="AU206" s="17" t="s">
        <v>83</v>
      </c>
    </row>
    <row r="207" spans="1:65" s="12" customFormat="1" ht="11.25">
      <c r="B207" s="183"/>
      <c r="C207" s="184"/>
      <c r="D207" s="178" t="s">
        <v>166</v>
      </c>
      <c r="E207" s="185" t="s">
        <v>35</v>
      </c>
      <c r="F207" s="186" t="s">
        <v>765</v>
      </c>
      <c r="G207" s="184"/>
      <c r="H207" s="187">
        <v>93.088999999999999</v>
      </c>
      <c r="I207" s="188"/>
      <c r="J207" s="184"/>
      <c r="K207" s="184"/>
      <c r="L207" s="189"/>
      <c r="M207" s="190"/>
      <c r="N207" s="191"/>
      <c r="O207" s="191"/>
      <c r="P207" s="191"/>
      <c r="Q207" s="191"/>
      <c r="R207" s="191"/>
      <c r="S207" s="191"/>
      <c r="T207" s="192"/>
      <c r="AT207" s="193" t="s">
        <v>166</v>
      </c>
      <c r="AU207" s="193" t="s">
        <v>83</v>
      </c>
      <c r="AV207" s="12" t="s">
        <v>85</v>
      </c>
      <c r="AW207" s="12" t="s">
        <v>37</v>
      </c>
      <c r="AX207" s="12" t="s">
        <v>83</v>
      </c>
      <c r="AY207" s="193" t="s">
        <v>162</v>
      </c>
    </row>
    <row r="208" spans="1:65" s="2" customFormat="1" ht="16.5" customHeight="1">
      <c r="A208" s="34"/>
      <c r="B208" s="35"/>
      <c r="C208" s="211" t="s">
        <v>357</v>
      </c>
      <c r="D208" s="211" t="s">
        <v>278</v>
      </c>
      <c r="E208" s="212" t="s">
        <v>659</v>
      </c>
      <c r="F208" s="213" t="s">
        <v>660</v>
      </c>
      <c r="G208" s="214" t="s">
        <v>202</v>
      </c>
      <c r="H208" s="215">
        <v>91.8</v>
      </c>
      <c r="I208" s="216"/>
      <c r="J208" s="217">
        <f>ROUND(I208*H208,2)</f>
        <v>0</v>
      </c>
      <c r="K208" s="218"/>
      <c r="L208" s="39"/>
      <c r="M208" s="219" t="s">
        <v>35</v>
      </c>
      <c r="N208" s="220" t="s">
        <v>47</v>
      </c>
      <c r="O208" s="64"/>
      <c r="P208" s="174">
        <f>O208*H208</f>
        <v>0</v>
      </c>
      <c r="Q208" s="174">
        <v>0</v>
      </c>
      <c r="R208" s="174">
        <f>Q208*H208</f>
        <v>0</v>
      </c>
      <c r="S208" s="174">
        <v>0</v>
      </c>
      <c r="T208" s="175">
        <f>S208*H208</f>
        <v>0</v>
      </c>
      <c r="U208" s="34"/>
      <c r="V208" s="34"/>
      <c r="W208" s="34"/>
      <c r="X208" s="34"/>
      <c r="Y208" s="34"/>
      <c r="Z208" s="34"/>
      <c r="AA208" s="34"/>
      <c r="AB208" s="34"/>
      <c r="AC208" s="34"/>
      <c r="AD208" s="34"/>
      <c r="AE208" s="34"/>
      <c r="AR208" s="176" t="s">
        <v>555</v>
      </c>
      <c r="AT208" s="176" t="s">
        <v>278</v>
      </c>
      <c r="AU208" s="176" t="s">
        <v>83</v>
      </c>
      <c r="AY208" s="17" t="s">
        <v>162</v>
      </c>
      <c r="BE208" s="177">
        <f>IF(N208="základní",J208,0)</f>
        <v>0</v>
      </c>
      <c r="BF208" s="177">
        <f>IF(N208="snížená",J208,0)</f>
        <v>0</v>
      </c>
      <c r="BG208" s="177">
        <f>IF(N208="zákl. přenesená",J208,0)</f>
        <v>0</v>
      </c>
      <c r="BH208" s="177">
        <f>IF(N208="sníž. přenesená",J208,0)</f>
        <v>0</v>
      </c>
      <c r="BI208" s="177">
        <f>IF(N208="nulová",J208,0)</f>
        <v>0</v>
      </c>
      <c r="BJ208" s="17" t="s">
        <v>83</v>
      </c>
      <c r="BK208" s="177">
        <f>ROUND(I208*H208,2)</f>
        <v>0</v>
      </c>
      <c r="BL208" s="17" t="s">
        <v>555</v>
      </c>
      <c r="BM208" s="176" t="s">
        <v>661</v>
      </c>
    </row>
    <row r="209" spans="1:65" s="2" customFormat="1" ht="29.25">
      <c r="A209" s="34"/>
      <c r="B209" s="35"/>
      <c r="C209" s="36"/>
      <c r="D209" s="178" t="s">
        <v>165</v>
      </c>
      <c r="E209" s="36"/>
      <c r="F209" s="179" t="s">
        <v>662</v>
      </c>
      <c r="G209" s="36"/>
      <c r="H209" s="36"/>
      <c r="I209" s="180"/>
      <c r="J209" s="36"/>
      <c r="K209" s="36"/>
      <c r="L209" s="39"/>
      <c r="M209" s="181"/>
      <c r="N209" s="182"/>
      <c r="O209" s="64"/>
      <c r="P209" s="64"/>
      <c r="Q209" s="64"/>
      <c r="R209" s="64"/>
      <c r="S209" s="64"/>
      <c r="T209" s="65"/>
      <c r="U209" s="34"/>
      <c r="V209" s="34"/>
      <c r="W209" s="34"/>
      <c r="X209" s="34"/>
      <c r="Y209" s="34"/>
      <c r="Z209" s="34"/>
      <c r="AA209" s="34"/>
      <c r="AB209" s="34"/>
      <c r="AC209" s="34"/>
      <c r="AD209" s="34"/>
      <c r="AE209" s="34"/>
      <c r="AT209" s="17" t="s">
        <v>165</v>
      </c>
      <c r="AU209" s="17" t="s">
        <v>83</v>
      </c>
    </row>
    <row r="210" spans="1:65" s="12" customFormat="1" ht="11.25">
      <c r="B210" s="183"/>
      <c r="C210" s="184"/>
      <c r="D210" s="178" t="s">
        <v>166</v>
      </c>
      <c r="E210" s="185" t="s">
        <v>35</v>
      </c>
      <c r="F210" s="186" t="s">
        <v>766</v>
      </c>
      <c r="G210" s="184"/>
      <c r="H210" s="187">
        <v>91.8</v>
      </c>
      <c r="I210" s="188"/>
      <c r="J210" s="184"/>
      <c r="K210" s="184"/>
      <c r="L210" s="189"/>
      <c r="M210" s="190"/>
      <c r="N210" s="191"/>
      <c r="O210" s="191"/>
      <c r="P210" s="191"/>
      <c r="Q210" s="191"/>
      <c r="R210" s="191"/>
      <c r="S210" s="191"/>
      <c r="T210" s="192"/>
      <c r="AT210" s="193" t="s">
        <v>166</v>
      </c>
      <c r="AU210" s="193" t="s">
        <v>83</v>
      </c>
      <c r="AV210" s="12" t="s">
        <v>85</v>
      </c>
      <c r="AW210" s="12" t="s">
        <v>37</v>
      </c>
      <c r="AX210" s="12" t="s">
        <v>83</v>
      </c>
      <c r="AY210" s="193" t="s">
        <v>162</v>
      </c>
    </row>
    <row r="211" spans="1:65" s="2" customFormat="1" ht="16.5" customHeight="1">
      <c r="A211" s="34"/>
      <c r="B211" s="35"/>
      <c r="C211" s="211" t="s">
        <v>364</v>
      </c>
      <c r="D211" s="211" t="s">
        <v>278</v>
      </c>
      <c r="E211" s="212" t="s">
        <v>665</v>
      </c>
      <c r="F211" s="213" t="s">
        <v>666</v>
      </c>
      <c r="G211" s="214" t="s">
        <v>202</v>
      </c>
      <c r="H211" s="215">
        <v>1.198</v>
      </c>
      <c r="I211" s="216"/>
      <c r="J211" s="217">
        <f>ROUND(I211*H211,2)</f>
        <v>0</v>
      </c>
      <c r="K211" s="218"/>
      <c r="L211" s="39"/>
      <c r="M211" s="219" t="s">
        <v>35</v>
      </c>
      <c r="N211" s="220" t="s">
        <v>47</v>
      </c>
      <c r="O211" s="64"/>
      <c r="P211" s="174">
        <f>O211*H211</f>
        <v>0</v>
      </c>
      <c r="Q211" s="174">
        <v>0</v>
      </c>
      <c r="R211" s="174">
        <f>Q211*H211</f>
        <v>0</v>
      </c>
      <c r="S211" s="174">
        <v>0</v>
      </c>
      <c r="T211" s="175">
        <f>S211*H211</f>
        <v>0</v>
      </c>
      <c r="U211" s="34"/>
      <c r="V211" s="34"/>
      <c r="W211" s="34"/>
      <c r="X211" s="34"/>
      <c r="Y211" s="34"/>
      <c r="Z211" s="34"/>
      <c r="AA211" s="34"/>
      <c r="AB211" s="34"/>
      <c r="AC211" s="34"/>
      <c r="AD211" s="34"/>
      <c r="AE211" s="34"/>
      <c r="AR211" s="176" t="s">
        <v>555</v>
      </c>
      <c r="AT211" s="176" t="s">
        <v>278</v>
      </c>
      <c r="AU211" s="176" t="s">
        <v>83</v>
      </c>
      <c r="AY211" s="17" t="s">
        <v>162</v>
      </c>
      <c r="BE211" s="177">
        <f>IF(N211="základní",J211,0)</f>
        <v>0</v>
      </c>
      <c r="BF211" s="177">
        <f>IF(N211="snížená",J211,0)</f>
        <v>0</v>
      </c>
      <c r="BG211" s="177">
        <f>IF(N211="zákl. přenesená",J211,0)</f>
        <v>0</v>
      </c>
      <c r="BH211" s="177">
        <f>IF(N211="sníž. přenesená",J211,0)</f>
        <v>0</v>
      </c>
      <c r="BI211" s="177">
        <f>IF(N211="nulová",J211,0)</f>
        <v>0</v>
      </c>
      <c r="BJ211" s="17" t="s">
        <v>83</v>
      </c>
      <c r="BK211" s="177">
        <f>ROUND(I211*H211,2)</f>
        <v>0</v>
      </c>
      <c r="BL211" s="17" t="s">
        <v>555</v>
      </c>
      <c r="BM211" s="176" t="s">
        <v>667</v>
      </c>
    </row>
    <row r="212" spans="1:65" s="2" customFormat="1" ht="29.25">
      <c r="A212" s="34"/>
      <c r="B212" s="35"/>
      <c r="C212" s="36"/>
      <c r="D212" s="178" t="s">
        <v>165</v>
      </c>
      <c r="E212" s="36"/>
      <c r="F212" s="179" t="s">
        <v>668</v>
      </c>
      <c r="G212" s="36"/>
      <c r="H212" s="36"/>
      <c r="I212" s="180"/>
      <c r="J212" s="36"/>
      <c r="K212" s="36"/>
      <c r="L212" s="39"/>
      <c r="M212" s="181"/>
      <c r="N212" s="182"/>
      <c r="O212" s="64"/>
      <c r="P212" s="64"/>
      <c r="Q212" s="64"/>
      <c r="R212" s="64"/>
      <c r="S212" s="64"/>
      <c r="T212" s="65"/>
      <c r="U212" s="34"/>
      <c r="V212" s="34"/>
      <c r="W212" s="34"/>
      <c r="X212" s="34"/>
      <c r="Y212" s="34"/>
      <c r="Z212" s="34"/>
      <c r="AA212" s="34"/>
      <c r="AB212" s="34"/>
      <c r="AC212" s="34"/>
      <c r="AD212" s="34"/>
      <c r="AE212" s="34"/>
      <c r="AT212" s="17" t="s">
        <v>165</v>
      </c>
      <c r="AU212" s="17" t="s">
        <v>83</v>
      </c>
    </row>
    <row r="213" spans="1:65" s="2" customFormat="1" ht="19.5">
      <c r="A213" s="34"/>
      <c r="B213" s="35"/>
      <c r="C213" s="36"/>
      <c r="D213" s="178" t="s">
        <v>219</v>
      </c>
      <c r="E213" s="36"/>
      <c r="F213" s="194" t="s">
        <v>669</v>
      </c>
      <c r="G213" s="36"/>
      <c r="H213" s="36"/>
      <c r="I213" s="180"/>
      <c r="J213" s="36"/>
      <c r="K213" s="36"/>
      <c r="L213" s="39"/>
      <c r="M213" s="181"/>
      <c r="N213" s="182"/>
      <c r="O213" s="64"/>
      <c r="P213" s="64"/>
      <c r="Q213" s="64"/>
      <c r="R213" s="64"/>
      <c r="S213" s="64"/>
      <c r="T213" s="65"/>
      <c r="U213" s="34"/>
      <c r="V213" s="34"/>
      <c r="W213" s="34"/>
      <c r="X213" s="34"/>
      <c r="Y213" s="34"/>
      <c r="Z213" s="34"/>
      <c r="AA213" s="34"/>
      <c r="AB213" s="34"/>
      <c r="AC213" s="34"/>
      <c r="AD213" s="34"/>
      <c r="AE213" s="34"/>
      <c r="AT213" s="17" t="s">
        <v>219</v>
      </c>
      <c r="AU213" s="17" t="s">
        <v>83</v>
      </c>
    </row>
    <row r="214" spans="1:65" s="12" customFormat="1" ht="11.25">
      <c r="B214" s="183"/>
      <c r="C214" s="184"/>
      <c r="D214" s="178" t="s">
        <v>166</v>
      </c>
      <c r="E214" s="185" t="s">
        <v>35</v>
      </c>
      <c r="F214" s="186" t="s">
        <v>767</v>
      </c>
      <c r="G214" s="184"/>
      <c r="H214" s="187">
        <v>1.198</v>
      </c>
      <c r="I214" s="188"/>
      <c r="J214" s="184"/>
      <c r="K214" s="184"/>
      <c r="L214" s="189"/>
      <c r="M214" s="190"/>
      <c r="N214" s="191"/>
      <c r="O214" s="191"/>
      <c r="P214" s="191"/>
      <c r="Q214" s="191"/>
      <c r="R214" s="191"/>
      <c r="S214" s="191"/>
      <c r="T214" s="192"/>
      <c r="AT214" s="193" t="s">
        <v>166</v>
      </c>
      <c r="AU214" s="193" t="s">
        <v>83</v>
      </c>
      <c r="AV214" s="12" t="s">
        <v>85</v>
      </c>
      <c r="AW214" s="12" t="s">
        <v>37</v>
      </c>
      <c r="AX214" s="12" t="s">
        <v>83</v>
      </c>
      <c r="AY214" s="193" t="s">
        <v>162</v>
      </c>
    </row>
    <row r="215" spans="1:65" s="2" customFormat="1" ht="16.5" customHeight="1">
      <c r="A215" s="34"/>
      <c r="B215" s="35"/>
      <c r="C215" s="211" t="s">
        <v>371</v>
      </c>
      <c r="D215" s="211" t="s">
        <v>278</v>
      </c>
      <c r="E215" s="212" t="s">
        <v>677</v>
      </c>
      <c r="F215" s="213" t="s">
        <v>678</v>
      </c>
      <c r="G215" s="214" t="s">
        <v>202</v>
      </c>
      <c r="H215" s="215">
        <v>9.0999999999999998E-2</v>
      </c>
      <c r="I215" s="216"/>
      <c r="J215" s="217">
        <f>ROUND(I215*H215,2)</f>
        <v>0</v>
      </c>
      <c r="K215" s="218"/>
      <c r="L215" s="39"/>
      <c r="M215" s="219" t="s">
        <v>35</v>
      </c>
      <c r="N215" s="220" t="s">
        <v>47</v>
      </c>
      <c r="O215" s="64"/>
      <c r="P215" s="174">
        <f>O215*H215</f>
        <v>0</v>
      </c>
      <c r="Q215" s="174">
        <v>0</v>
      </c>
      <c r="R215" s="174">
        <f>Q215*H215</f>
        <v>0</v>
      </c>
      <c r="S215" s="174">
        <v>0</v>
      </c>
      <c r="T215" s="175">
        <f>S215*H215</f>
        <v>0</v>
      </c>
      <c r="U215" s="34"/>
      <c r="V215" s="34"/>
      <c r="W215" s="34"/>
      <c r="X215" s="34"/>
      <c r="Y215" s="34"/>
      <c r="Z215" s="34"/>
      <c r="AA215" s="34"/>
      <c r="AB215" s="34"/>
      <c r="AC215" s="34"/>
      <c r="AD215" s="34"/>
      <c r="AE215" s="34"/>
      <c r="AR215" s="176" t="s">
        <v>555</v>
      </c>
      <c r="AT215" s="176" t="s">
        <v>278</v>
      </c>
      <c r="AU215" s="176" t="s">
        <v>83</v>
      </c>
      <c r="AY215" s="17" t="s">
        <v>162</v>
      </c>
      <c r="BE215" s="177">
        <f>IF(N215="základní",J215,0)</f>
        <v>0</v>
      </c>
      <c r="BF215" s="177">
        <f>IF(N215="snížená",J215,0)</f>
        <v>0</v>
      </c>
      <c r="BG215" s="177">
        <f>IF(N215="zákl. přenesená",J215,0)</f>
        <v>0</v>
      </c>
      <c r="BH215" s="177">
        <f>IF(N215="sníž. přenesená",J215,0)</f>
        <v>0</v>
      </c>
      <c r="BI215" s="177">
        <f>IF(N215="nulová",J215,0)</f>
        <v>0</v>
      </c>
      <c r="BJ215" s="17" t="s">
        <v>83</v>
      </c>
      <c r="BK215" s="177">
        <f>ROUND(I215*H215,2)</f>
        <v>0</v>
      </c>
      <c r="BL215" s="17" t="s">
        <v>555</v>
      </c>
      <c r="BM215" s="176" t="s">
        <v>679</v>
      </c>
    </row>
    <row r="216" spans="1:65" s="2" customFormat="1" ht="29.25">
      <c r="A216" s="34"/>
      <c r="B216" s="35"/>
      <c r="C216" s="36"/>
      <c r="D216" s="178" t="s">
        <v>165</v>
      </c>
      <c r="E216" s="36"/>
      <c r="F216" s="179" t="s">
        <v>680</v>
      </c>
      <c r="G216" s="36"/>
      <c r="H216" s="36"/>
      <c r="I216" s="180"/>
      <c r="J216" s="36"/>
      <c r="K216" s="36"/>
      <c r="L216" s="39"/>
      <c r="M216" s="181"/>
      <c r="N216" s="182"/>
      <c r="O216" s="64"/>
      <c r="P216" s="64"/>
      <c r="Q216" s="64"/>
      <c r="R216" s="64"/>
      <c r="S216" s="64"/>
      <c r="T216" s="65"/>
      <c r="U216" s="34"/>
      <c r="V216" s="34"/>
      <c r="W216" s="34"/>
      <c r="X216" s="34"/>
      <c r="Y216" s="34"/>
      <c r="Z216" s="34"/>
      <c r="AA216" s="34"/>
      <c r="AB216" s="34"/>
      <c r="AC216" s="34"/>
      <c r="AD216" s="34"/>
      <c r="AE216" s="34"/>
      <c r="AT216" s="17" t="s">
        <v>165</v>
      </c>
      <c r="AU216" s="17" t="s">
        <v>83</v>
      </c>
    </row>
    <row r="217" spans="1:65" s="12" customFormat="1" ht="11.25">
      <c r="B217" s="183"/>
      <c r="C217" s="184"/>
      <c r="D217" s="178" t="s">
        <v>166</v>
      </c>
      <c r="E217" s="185" t="s">
        <v>35</v>
      </c>
      <c r="F217" s="186" t="s">
        <v>768</v>
      </c>
      <c r="G217" s="184"/>
      <c r="H217" s="187">
        <v>9.0999999999999998E-2</v>
      </c>
      <c r="I217" s="188"/>
      <c r="J217" s="184"/>
      <c r="K217" s="184"/>
      <c r="L217" s="189"/>
      <c r="M217" s="232"/>
      <c r="N217" s="233"/>
      <c r="O217" s="233"/>
      <c r="P217" s="233"/>
      <c r="Q217" s="233"/>
      <c r="R217" s="233"/>
      <c r="S217" s="233"/>
      <c r="T217" s="234"/>
      <c r="AT217" s="193" t="s">
        <v>166</v>
      </c>
      <c r="AU217" s="193" t="s">
        <v>83</v>
      </c>
      <c r="AV217" s="12" t="s">
        <v>85</v>
      </c>
      <c r="AW217" s="12" t="s">
        <v>37</v>
      </c>
      <c r="AX217" s="12" t="s">
        <v>83</v>
      </c>
      <c r="AY217" s="193" t="s">
        <v>162</v>
      </c>
    </row>
    <row r="218" spans="1:65" s="2" customFormat="1" ht="6.95" customHeight="1">
      <c r="A218" s="34"/>
      <c r="B218" s="47"/>
      <c r="C218" s="48"/>
      <c r="D218" s="48"/>
      <c r="E218" s="48"/>
      <c r="F218" s="48"/>
      <c r="G218" s="48"/>
      <c r="H218" s="48"/>
      <c r="I218" s="48"/>
      <c r="J218" s="48"/>
      <c r="K218" s="48"/>
      <c r="L218" s="39"/>
      <c r="M218" s="34"/>
      <c r="O218" s="34"/>
      <c r="P218" s="34"/>
      <c r="Q218" s="34"/>
      <c r="R218" s="34"/>
      <c r="S218" s="34"/>
      <c r="T218" s="34"/>
      <c r="U218" s="34"/>
      <c r="V218" s="34"/>
      <c r="W218" s="34"/>
      <c r="X218" s="34"/>
      <c r="Y218" s="34"/>
      <c r="Z218" s="34"/>
      <c r="AA218" s="34"/>
      <c r="AB218" s="34"/>
      <c r="AC218" s="34"/>
      <c r="AD218" s="34"/>
      <c r="AE218" s="34"/>
    </row>
  </sheetData>
  <sheetProtection algorithmName="SHA-512" hashValue="D1c+kunTHrJ8oBZlp4yodH3OEjLg76pMjDm3dRaiP6pZ1VCoHfshrSPCF4fWoWoVJh56EXgGDF37Yxwgj7SeKg==" saltValue="weDzvyiNTFcPR8LfhGqzUmCmr+IkhDdc/nDUFuxOiWW7+36SMcgR7ey3eK5nO6friVL21wPzDFydNh+L5zLmsA==" spinCount="100000" sheet="1" objects="1" scenarios="1" formatColumns="0" formatRows="0" autoFilter="0"/>
  <autoFilter ref="C87:K217"/>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4"/>
  <sheetViews>
    <sheetView showGridLines="0" topLeftCell="A64" workbookViewId="0">
      <selection activeCell="I90" sqref="I90"/>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100</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700</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769</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ROUND((SUM(BE85:BE93)),  2)</f>
        <v>0</v>
      </c>
      <c r="G35" s="34"/>
      <c r="H35" s="34"/>
      <c r="I35" s="124">
        <v>0.21</v>
      </c>
      <c r="J35" s="123">
        <f>ROUND(((SUM(BE85:BE93))*I35),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ROUND((SUM(BF85:BF93)),  2)</f>
        <v>0</v>
      </c>
      <c r="G36" s="34"/>
      <c r="H36" s="34"/>
      <c r="I36" s="124">
        <v>0.15</v>
      </c>
      <c r="J36" s="123">
        <f>ROUND(((SUM(BF85:BF93))*I36),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ROUND((SUM(BG85:BG93)),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ROUND((SUM(BH85:BH93)),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ROUND((SUM(BI85:BI93)),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700</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2.2 - Materiál a práce zadavatele -  NEOCEŇOVAT !</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140</v>
      </c>
    </row>
    <row r="64" spans="1:47" s="2" customFormat="1" ht="21.75" customHeight="1">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c r="A70" s="34"/>
      <c r="B70" s="35"/>
      <c r="C70" s="23" t="s">
        <v>144</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c r="A73" s="34"/>
      <c r="B73" s="35"/>
      <c r="C73" s="36"/>
      <c r="D73" s="36"/>
      <c r="E73" s="372" t="str">
        <f>E7</f>
        <v>Oprava trati v úseku N. Pec - H. Planá</v>
      </c>
      <c r="F73" s="373"/>
      <c r="G73" s="373"/>
      <c r="H73" s="373"/>
      <c r="I73" s="36"/>
      <c r="J73" s="36"/>
      <c r="K73" s="36"/>
      <c r="L73" s="113"/>
      <c r="S73" s="34"/>
      <c r="T73" s="34"/>
      <c r="U73" s="34"/>
      <c r="V73" s="34"/>
      <c r="W73" s="34"/>
      <c r="X73" s="34"/>
      <c r="Y73" s="34"/>
      <c r="Z73" s="34"/>
      <c r="AA73" s="34"/>
      <c r="AB73" s="34"/>
      <c r="AC73" s="34"/>
      <c r="AD73" s="34"/>
      <c r="AE73" s="34"/>
    </row>
    <row r="74" spans="1:31" s="1" customFormat="1" ht="12" customHeight="1">
      <c r="B74" s="21"/>
      <c r="C74" s="29" t="s">
        <v>133</v>
      </c>
      <c r="D74" s="22"/>
      <c r="E74" s="22"/>
      <c r="F74" s="22"/>
      <c r="G74" s="22"/>
      <c r="H74" s="22"/>
      <c r="I74" s="22"/>
      <c r="J74" s="22"/>
      <c r="K74" s="22"/>
      <c r="L74" s="20"/>
    </row>
    <row r="75" spans="1:31" s="2" customFormat="1" ht="16.5" customHeight="1">
      <c r="A75" s="34"/>
      <c r="B75" s="35"/>
      <c r="C75" s="36"/>
      <c r="D75" s="36"/>
      <c r="E75" s="372" t="s">
        <v>700</v>
      </c>
      <c r="F75" s="374"/>
      <c r="G75" s="374"/>
      <c r="H75" s="374"/>
      <c r="I75" s="36"/>
      <c r="J75" s="36"/>
      <c r="K75" s="36"/>
      <c r="L75" s="113"/>
      <c r="S75" s="34"/>
      <c r="T75" s="34"/>
      <c r="U75" s="34"/>
      <c r="V75" s="34"/>
      <c r="W75" s="34"/>
      <c r="X75" s="34"/>
      <c r="Y75" s="34"/>
      <c r="Z75" s="34"/>
      <c r="AA75" s="34"/>
      <c r="AB75" s="34"/>
      <c r="AC75" s="34"/>
      <c r="AD75" s="34"/>
      <c r="AE75" s="34"/>
    </row>
    <row r="76" spans="1:31" s="2" customFormat="1" ht="12" customHeight="1">
      <c r="A76" s="34"/>
      <c r="B76" s="35"/>
      <c r="C76" s="29" t="s">
        <v>135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c r="A77" s="34"/>
      <c r="B77" s="35"/>
      <c r="C77" s="36"/>
      <c r="D77" s="36"/>
      <c r="E77" s="326" t="str">
        <f>E11</f>
        <v>SO 2.2 - Materiál a práce zadavatele -  NEOCEŇOVAT !</v>
      </c>
      <c r="F77" s="374"/>
      <c r="G77" s="374"/>
      <c r="H77" s="374"/>
      <c r="I77" s="36"/>
      <c r="J77" s="36"/>
      <c r="K77" s="36"/>
      <c r="L77" s="113"/>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22</v>
      </c>
      <c r="D79" s="36"/>
      <c r="E79" s="36"/>
      <c r="F79" s="27" t="str">
        <f>F14</f>
        <v>trať 194 dle JŘ, TÚ H. Planá - Nová Pec</v>
      </c>
      <c r="G79" s="36"/>
      <c r="H79" s="36"/>
      <c r="I79" s="29" t="s">
        <v>24</v>
      </c>
      <c r="J79" s="59" t="str">
        <f>IF(J14="","",J14)</f>
        <v>20. 6. 2023</v>
      </c>
      <c r="K79" s="36"/>
      <c r="L79" s="113"/>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c r="A81" s="34"/>
      <c r="B81" s="35"/>
      <c r="C81" s="29" t="s">
        <v>26</v>
      </c>
      <c r="D81" s="36"/>
      <c r="E81" s="36"/>
      <c r="F81" s="27" t="str">
        <f>E17</f>
        <v xml:space="preserve">Správa železnic, státní organizace,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c r="A84" s="151"/>
      <c r="B84" s="152"/>
      <c r="C84" s="153" t="s">
        <v>145</v>
      </c>
      <c r="D84" s="154" t="s">
        <v>61</v>
      </c>
      <c r="E84" s="154" t="s">
        <v>57</v>
      </c>
      <c r="F84" s="154" t="s">
        <v>58</v>
      </c>
      <c r="G84" s="154" t="s">
        <v>146</v>
      </c>
      <c r="H84" s="154" t="s">
        <v>147</v>
      </c>
      <c r="I84" s="154" t="s">
        <v>148</v>
      </c>
      <c r="J84" s="155" t="s">
        <v>139</v>
      </c>
      <c r="K84" s="156" t="s">
        <v>149</v>
      </c>
      <c r="L84" s="157"/>
      <c r="M84" s="68" t="s">
        <v>35</v>
      </c>
      <c r="N84" s="69" t="s">
        <v>46</v>
      </c>
      <c r="O84" s="69" t="s">
        <v>150</v>
      </c>
      <c r="P84" s="69" t="s">
        <v>151</v>
      </c>
      <c r="Q84" s="69" t="s">
        <v>152</v>
      </c>
      <c r="R84" s="69" t="s">
        <v>153</v>
      </c>
      <c r="S84" s="69" t="s">
        <v>154</v>
      </c>
      <c r="T84" s="70" t="s">
        <v>155</v>
      </c>
      <c r="U84" s="151"/>
      <c r="V84" s="151"/>
      <c r="W84" s="151"/>
      <c r="X84" s="151"/>
      <c r="Y84" s="151"/>
      <c r="Z84" s="151"/>
      <c r="AA84" s="151"/>
      <c r="AB84" s="151"/>
      <c r="AC84" s="151"/>
      <c r="AD84" s="151"/>
      <c r="AE84" s="151"/>
    </row>
    <row r="85" spans="1:65" s="2" customFormat="1" ht="22.9" customHeight="1">
      <c r="A85" s="34"/>
      <c r="B85" s="35"/>
      <c r="C85" s="75" t="s">
        <v>156</v>
      </c>
      <c r="D85" s="36"/>
      <c r="E85" s="36"/>
      <c r="F85" s="36"/>
      <c r="G85" s="36"/>
      <c r="H85" s="36"/>
      <c r="I85" s="36"/>
      <c r="J85" s="158">
        <f>BK85</f>
        <v>0</v>
      </c>
      <c r="K85" s="36"/>
      <c r="L85" s="39"/>
      <c r="M85" s="71"/>
      <c r="N85" s="159"/>
      <c r="O85" s="72"/>
      <c r="P85" s="160">
        <f>SUM(P86:P93)</f>
        <v>0</v>
      </c>
      <c r="Q85" s="72"/>
      <c r="R85" s="160">
        <f>SUM(R86:R93)</f>
        <v>1.4376000000000002</v>
      </c>
      <c r="S85" s="72"/>
      <c r="T85" s="161">
        <f>SUM(T86:T93)</f>
        <v>0</v>
      </c>
      <c r="U85" s="34"/>
      <c r="V85" s="34"/>
      <c r="W85" s="34"/>
      <c r="X85" s="34"/>
      <c r="Y85" s="34"/>
      <c r="Z85" s="34"/>
      <c r="AA85" s="34"/>
      <c r="AB85" s="34"/>
      <c r="AC85" s="34"/>
      <c r="AD85" s="34"/>
      <c r="AE85" s="34"/>
      <c r="AT85" s="17" t="s">
        <v>75</v>
      </c>
      <c r="AU85" s="17" t="s">
        <v>140</v>
      </c>
      <c r="BK85" s="162">
        <f>SUM(BK86:BK93)</f>
        <v>0</v>
      </c>
    </row>
    <row r="86" spans="1:65" s="2" customFormat="1" ht="16.5" customHeight="1">
      <c r="A86" s="34"/>
      <c r="B86" s="35"/>
      <c r="C86" s="163" t="s">
        <v>83</v>
      </c>
      <c r="D86" s="163" t="s">
        <v>157</v>
      </c>
      <c r="E86" s="164" t="s">
        <v>770</v>
      </c>
      <c r="F86" s="165" t="s">
        <v>771</v>
      </c>
      <c r="G86" s="166" t="s">
        <v>160</v>
      </c>
      <c r="H86" s="167">
        <v>40</v>
      </c>
      <c r="I86" s="383">
        <v>0</v>
      </c>
      <c r="J86" s="169">
        <f>ROUND(I86*H86,2)</f>
        <v>0</v>
      </c>
      <c r="K86" s="170"/>
      <c r="L86" s="171"/>
      <c r="M86" s="172" t="s">
        <v>35</v>
      </c>
      <c r="N86" s="173" t="s">
        <v>47</v>
      </c>
      <c r="O86" s="64"/>
      <c r="P86" s="174">
        <f>O86*H86</f>
        <v>0</v>
      </c>
      <c r="Q86" s="174">
        <v>1.1100000000000001E-3</v>
      </c>
      <c r="R86" s="174">
        <f>Q86*H86</f>
        <v>4.4400000000000002E-2</v>
      </c>
      <c r="S86" s="174">
        <v>0</v>
      </c>
      <c r="T86" s="175">
        <f>S86*H86</f>
        <v>0</v>
      </c>
      <c r="U86" s="34"/>
      <c r="V86" s="34"/>
      <c r="W86" s="34"/>
      <c r="X86" s="34"/>
      <c r="Y86" s="34"/>
      <c r="Z86" s="34"/>
      <c r="AA86" s="34"/>
      <c r="AB86" s="34"/>
      <c r="AC86" s="34"/>
      <c r="AD86" s="34"/>
      <c r="AE86" s="34"/>
      <c r="AR86" s="176" t="s">
        <v>161</v>
      </c>
      <c r="AT86" s="176" t="s">
        <v>157</v>
      </c>
      <c r="AU86" s="176" t="s">
        <v>76</v>
      </c>
      <c r="AY86" s="17" t="s">
        <v>162</v>
      </c>
      <c r="BE86" s="177">
        <f>IF(N86="základní",J86,0)</f>
        <v>0</v>
      </c>
      <c r="BF86" s="177">
        <f>IF(N86="snížená",J86,0)</f>
        <v>0</v>
      </c>
      <c r="BG86" s="177">
        <f>IF(N86="zákl. přenesená",J86,0)</f>
        <v>0</v>
      </c>
      <c r="BH86" s="177">
        <f>IF(N86="sníž. přenesená",J86,0)</f>
        <v>0</v>
      </c>
      <c r="BI86" s="177">
        <f>IF(N86="nulová",J86,0)</f>
        <v>0</v>
      </c>
      <c r="BJ86" s="17" t="s">
        <v>83</v>
      </c>
      <c r="BK86" s="177">
        <f>ROUND(I86*H86,2)</f>
        <v>0</v>
      </c>
      <c r="BL86" s="17" t="s">
        <v>163</v>
      </c>
      <c r="BM86" s="176" t="s">
        <v>692</v>
      </c>
    </row>
    <row r="87" spans="1:65" s="2" customFormat="1" ht="11.25">
      <c r="A87" s="34"/>
      <c r="B87" s="35"/>
      <c r="C87" s="36"/>
      <c r="D87" s="178" t="s">
        <v>165</v>
      </c>
      <c r="E87" s="36"/>
      <c r="F87" s="179" t="s">
        <v>771</v>
      </c>
      <c r="G87" s="36"/>
      <c r="H87" s="36"/>
      <c r="I87" s="180"/>
      <c r="J87" s="36"/>
      <c r="K87" s="36"/>
      <c r="L87" s="39"/>
      <c r="M87" s="181"/>
      <c r="N87" s="182"/>
      <c r="O87" s="64"/>
      <c r="P87" s="64"/>
      <c r="Q87" s="64"/>
      <c r="R87" s="64"/>
      <c r="S87" s="64"/>
      <c r="T87" s="65"/>
      <c r="U87" s="34"/>
      <c r="V87" s="34"/>
      <c r="W87" s="34"/>
      <c r="X87" s="34"/>
      <c r="Y87" s="34"/>
      <c r="Z87" s="34"/>
      <c r="AA87" s="34"/>
      <c r="AB87" s="34"/>
      <c r="AC87" s="34"/>
      <c r="AD87" s="34"/>
      <c r="AE87" s="34"/>
      <c r="AT87" s="17" t="s">
        <v>165</v>
      </c>
      <c r="AU87" s="17" t="s">
        <v>76</v>
      </c>
    </row>
    <row r="88" spans="1:65" s="2" customFormat="1" ht="39">
      <c r="A88" s="34"/>
      <c r="B88" s="35"/>
      <c r="C88" s="36"/>
      <c r="D88" s="178" t="s">
        <v>219</v>
      </c>
      <c r="E88" s="36"/>
      <c r="F88" s="194" t="s">
        <v>772</v>
      </c>
      <c r="G88" s="36"/>
      <c r="H88" s="36"/>
      <c r="I88" s="180"/>
      <c r="J88" s="36"/>
      <c r="K88" s="36"/>
      <c r="L88" s="39"/>
      <c r="M88" s="181"/>
      <c r="N88" s="182"/>
      <c r="O88" s="64"/>
      <c r="P88" s="64"/>
      <c r="Q88" s="64"/>
      <c r="R88" s="64"/>
      <c r="S88" s="64"/>
      <c r="T88" s="65"/>
      <c r="U88" s="34"/>
      <c r="V88" s="34"/>
      <c r="W88" s="34"/>
      <c r="X88" s="34"/>
      <c r="Y88" s="34"/>
      <c r="Z88" s="34"/>
      <c r="AA88" s="34"/>
      <c r="AB88" s="34"/>
      <c r="AC88" s="34"/>
      <c r="AD88" s="34"/>
      <c r="AE88" s="34"/>
      <c r="AT88" s="17" t="s">
        <v>219</v>
      </c>
      <c r="AU88" s="17" t="s">
        <v>76</v>
      </c>
    </row>
    <row r="89" spans="1:65" s="12" customFormat="1" ht="11.25">
      <c r="B89" s="183"/>
      <c r="C89" s="184"/>
      <c r="D89" s="178" t="s">
        <v>166</v>
      </c>
      <c r="E89" s="185" t="s">
        <v>35</v>
      </c>
      <c r="F89" s="186" t="s">
        <v>773</v>
      </c>
      <c r="G89" s="184"/>
      <c r="H89" s="187">
        <v>40</v>
      </c>
      <c r="I89" s="188"/>
      <c r="J89" s="184"/>
      <c r="K89" s="184"/>
      <c r="L89" s="189"/>
      <c r="M89" s="190"/>
      <c r="N89" s="191"/>
      <c r="O89" s="191"/>
      <c r="P89" s="191"/>
      <c r="Q89" s="191"/>
      <c r="R89" s="191"/>
      <c r="S89" s="191"/>
      <c r="T89" s="192"/>
      <c r="AT89" s="193" t="s">
        <v>166</v>
      </c>
      <c r="AU89" s="193" t="s">
        <v>76</v>
      </c>
      <c r="AV89" s="12" t="s">
        <v>85</v>
      </c>
      <c r="AW89" s="12" t="s">
        <v>37</v>
      </c>
      <c r="AX89" s="12" t="s">
        <v>83</v>
      </c>
      <c r="AY89" s="193" t="s">
        <v>162</v>
      </c>
    </row>
    <row r="90" spans="1:65" s="2" customFormat="1" ht="16.5" customHeight="1">
      <c r="A90" s="34"/>
      <c r="B90" s="35"/>
      <c r="C90" s="163" t="s">
        <v>85</v>
      </c>
      <c r="D90" s="163" t="s">
        <v>157</v>
      </c>
      <c r="E90" s="164" t="s">
        <v>774</v>
      </c>
      <c r="F90" s="165" t="s">
        <v>775</v>
      </c>
      <c r="G90" s="166" t="s">
        <v>230</v>
      </c>
      <c r="H90" s="167">
        <v>5.4</v>
      </c>
      <c r="I90" s="383">
        <v>0</v>
      </c>
      <c r="J90" s="169">
        <f>ROUND(I90*H90,2)</f>
        <v>0</v>
      </c>
      <c r="K90" s="170"/>
      <c r="L90" s="171"/>
      <c r="M90" s="172" t="s">
        <v>35</v>
      </c>
      <c r="N90" s="173" t="s">
        <v>47</v>
      </c>
      <c r="O90" s="64"/>
      <c r="P90" s="174">
        <f>O90*H90</f>
        <v>0</v>
      </c>
      <c r="Q90" s="174">
        <v>0.25800000000000001</v>
      </c>
      <c r="R90" s="174">
        <f>Q90*H90</f>
        <v>1.3932000000000002</v>
      </c>
      <c r="S90" s="174">
        <v>0</v>
      </c>
      <c r="T90" s="175">
        <f>S90*H90</f>
        <v>0</v>
      </c>
      <c r="U90" s="34"/>
      <c r="V90" s="34"/>
      <c r="W90" s="34"/>
      <c r="X90" s="34"/>
      <c r="Y90" s="34"/>
      <c r="Z90" s="34"/>
      <c r="AA90" s="34"/>
      <c r="AB90" s="34"/>
      <c r="AC90" s="34"/>
      <c r="AD90" s="34"/>
      <c r="AE90" s="34"/>
      <c r="AR90" s="176" t="s">
        <v>161</v>
      </c>
      <c r="AT90" s="176" t="s">
        <v>157</v>
      </c>
      <c r="AU90" s="176" t="s">
        <v>76</v>
      </c>
      <c r="AY90" s="17" t="s">
        <v>162</v>
      </c>
      <c r="BE90" s="177">
        <f>IF(N90="základní",J90,0)</f>
        <v>0</v>
      </c>
      <c r="BF90" s="177">
        <f>IF(N90="snížená",J90,0)</f>
        <v>0</v>
      </c>
      <c r="BG90" s="177">
        <f>IF(N90="zákl. přenesená",J90,0)</f>
        <v>0</v>
      </c>
      <c r="BH90" s="177">
        <f>IF(N90="sníž. přenesená",J90,0)</f>
        <v>0</v>
      </c>
      <c r="BI90" s="177">
        <f>IF(N90="nulová",J90,0)</f>
        <v>0</v>
      </c>
      <c r="BJ90" s="17" t="s">
        <v>83</v>
      </c>
      <c r="BK90" s="177">
        <f>ROUND(I90*H90,2)</f>
        <v>0</v>
      </c>
      <c r="BL90" s="17" t="s">
        <v>163</v>
      </c>
      <c r="BM90" s="176" t="s">
        <v>697</v>
      </c>
    </row>
    <row r="91" spans="1:65" s="2" customFormat="1" ht="11.25">
      <c r="A91" s="34"/>
      <c r="B91" s="35"/>
      <c r="C91" s="36"/>
      <c r="D91" s="178" t="s">
        <v>165</v>
      </c>
      <c r="E91" s="36"/>
      <c r="F91" s="179" t="s">
        <v>775</v>
      </c>
      <c r="G91" s="36"/>
      <c r="H91" s="36"/>
      <c r="I91" s="180"/>
      <c r="J91" s="36"/>
      <c r="K91" s="36"/>
      <c r="L91" s="39"/>
      <c r="M91" s="181"/>
      <c r="N91" s="182"/>
      <c r="O91" s="64"/>
      <c r="P91" s="64"/>
      <c r="Q91" s="64"/>
      <c r="R91" s="64"/>
      <c r="S91" s="64"/>
      <c r="T91" s="65"/>
      <c r="U91" s="34"/>
      <c r="V91" s="34"/>
      <c r="W91" s="34"/>
      <c r="X91" s="34"/>
      <c r="Y91" s="34"/>
      <c r="Z91" s="34"/>
      <c r="AA91" s="34"/>
      <c r="AB91" s="34"/>
      <c r="AC91" s="34"/>
      <c r="AD91" s="34"/>
      <c r="AE91" s="34"/>
      <c r="AT91" s="17" t="s">
        <v>165</v>
      </c>
      <c r="AU91" s="17" t="s">
        <v>76</v>
      </c>
    </row>
    <row r="92" spans="1:65" s="2" customFormat="1" ht="39">
      <c r="A92" s="34"/>
      <c r="B92" s="35"/>
      <c r="C92" s="36"/>
      <c r="D92" s="178" t="s">
        <v>219</v>
      </c>
      <c r="E92" s="36"/>
      <c r="F92" s="194" t="s">
        <v>776</v>
      </c>
      <c r="G92" s="36"/>
      <c r="H92" s="36"/>
      <c r="I92" s="180"/>
      <c r="J92" s="36"/>
      <c r="K92" s="36"/>
      <c r="L92" s="39"/>
      <c r="M92" s="181"/>
      <c r="N92" s="182"/>
      <c r="O92" s="64"/>
      <c r="P92" s="64"/>
      <c r="Q92" s="64"/>
      <c r="R92" s="64"/>
      <c r="S92" s="64"/>
      <c r="T92" s="65"/>
      <c r="U92" s="34"/>
      <c r="V92" s="34"/>
      <c r="W92" s="34"/>
      <c r="X92" s="34"/>
      <c r="Y92" s="34"/>
      <c r="Z92" s="34"/>
      <c r="AA92" s="34"/>
      <c r="AB92" s="34"/>
      <c r="AC92" s="34"/>
      <c r="AD92" s="34"/>
      <c r="AE92" s="34"/>
      <c r="AT92" s="17" t="s">
        <v>219</v>
      </c>
      <c r="AU92" s="17" t="s">
        <v>76</v>
      </c>
    </row>
    <row r="93" spans="1:65" s="12" customFormat="1" ht="11.25">
      <c r="B93" s="183"/>
      <c r="C93" s="184"/>
      <c r="D93" s="178" t="s">
        <v>166</v>
      </c>
      <c r="E93" s="185" t="s">
        <v>35</v>
      </c>
      <c r="F93" s="186" t="s">
        <v>270</v>
      </c>
      <c r="G93" s="184"/>
      <c r="H93" s="187">
        <v>5.4</v>
      </c>
      <c r="I93" s="188"/>
      <c r="J93" s="184"/>
      <c r="K93" s="184"/>
      <c r="L93" s="189"/>
      <c r="M93" s="232"/>
      <c r="N93" s="233"/>
      <c r="O93" s="233"/>
      <c r="P93" s="233"/>
      <c r="Q93" s="233"/>
      <c r="R93" s="233"/>
      <c r="S93" s="233"/>
      <c r="T93" s="234"/>
      <c r="AT93" s="193" t="s">
        <v>166</v>
      </c>
      <c r="AU93" s="193" t="s">
        <v>76</v>
      </c>
      <c r="AV93" s="12" t="s">
        <v>85</v>
      </c>
      <c r="AW93" s="12" t="s">
        <v>37</v>
      </c>
      <c r="AX93" s="12" t="s">
        <v>83</v>
      </c>
      <c r="AY93" s="193" t="s">
        <v>162</v>
      </c>
    </row>
    <row r="94" spans="1:65" s="2" customFormat="1" ht="6.95" customHeight="1">
      <c r="A94" s="34"/>
      <c r="B94" s="47"/>
      <c r="C94" s="48"/>
      <c r="D94" s="48"/>
      <c r="E94" s="48"/>
      <c r="F94" s="48"/>
      <c r="G94" s="48"/>
      <c r="H94" s="48"/>
      <c r="I94" s="48"/>
      <c r="J94" s="48"/>
      <c r="K94" s="48"/>
      <c r="L94" s="39"/>
      <c r="M94" s="34"/>
      <c r="O94" s="34"/>
      <c r="P94" s="34"/>
      <c r="Q94" s="34"/>
      <c r="R94" s="34"/>
      <c r="S94" s="34"/>
      <c r="T94" s="34"/>
      <c r="U94" s="34"/>
      <c r="V94" s="34"/>
      <c r="W94" s="34"/>
      <c r="X94" s="34"/>
      <c r="Y94" s="34"/>
      <c r="Z94" s="34"/>
      <c r="AA94" s="34"/>
      <c r="AB94" s="34"/>
      <c r="AC94" s="34"/>
      <c r="AD94" s="34"/>
      <c r="AE94" s="34"/>
    </row>
  </sheetData>
  <sheetProtection algorithmName="SHA-512" hashValue="fzlHavCgtv+GwAREHpLX6VoYEZBqxErrP+zKsbvLb+gxRO8qYRD6gyxv9xR5myVDo6OwGvgl0OMTK+x/DPEm6w==" saltValue="bAWQtbx3wZUJYJsX2vMttnmZHGDz1TcOcvfwpsC91fb3LCZHVfEVUKSNBG/d3NKUOa5nHdmaG0IQWivWL1Sguw==" spinCount="100000" sheet="1" objects="1" scenarios="1" formatColumns="0" formatRows="0" autoFilter="0"/>
  <autoFilter ref="C84:K93"/>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6"/>
  <sheetViews>
    <sheetView showGridLines="0" topLeftCell="A55"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105</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777</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778</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ROUND((SUM(BE88:BE245)),  2)</f>
        <v>0</v>
      </c>
      <c r="G35" s="34"/>
      <c r="H35" s="34"/>
      <c r="I35" s="124">
        <v>0.21</v>
      </c>
      <c r="J35" s="123">
        <f>ROUND(((SUM(BE88:BE245))*I35),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ROUND((SUM(BF88:BF245)),  2)</f>
        <v>0</v>
      </c>
      <c r="G36" s="34"/>
      <c r="H36" s="34"/>
      <c r="I36" s="124">
        <v>0.15</v>
      </c>
      <c r="J36" s="123">
        <f>ROUND(((SUM(BF88:BF245))*I36),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ROUND((SUM(BG88:BG245)),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ROUND((SUM(BH88:BH245)),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ROUND((SUM(BI88:BI245)),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777</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3.1 - Železniční svršek</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140</v>
      </c>
    </row>
    <row r="64" spans="1:47" s="9" customFormat="1" ht="24.95" customHeight="1">
      <c r="B64" s="140"/>
      <c r="C64" s="141"/>
      <c r="D64" s="142" t="s">
        <v>141</v>
      </c>
      <c r="E64" s="143"/>
      <c r="F64" s="143"/>
      <c r="G64" s="143"/>
      <c r="H64" s="143"/>
      <c r="I64" s="143"/>
      <c r="J64" s="144">
        <f>J120</f>
        <v>0</v>
      </c>
      <c r="K64" s="141"/>
      <c r="L64" s="145"/>
    </row>
    <row r="65" spans="1:31" s="10" customFormat="1" ht="19.899999999999999" customHeight="1">
      <c r="B65" s="146"/>
      <c r="C65" s="97"/>
      <c r="D65" s="147" t="s">
        <v>142</v>
      </c>
      <c r="E65" s="148"/>
      <c r="F65" s="148"/>
      <c r="G65" s="148"/>
      <c r="H65" s="148"/>
      <c r="I65" s="148"/>
      <c r="J65" s="149">
        <f>J121</f>
        <v>0</v>
      </c>
      <c r="K65" s="97"/>
      <c r="L65" s="150"/>
    </row>
    <row r="66" spans="1:31" s="9" customFormat="1" ht="24.95" customHeight="1">
      <c r="B66" s="140"/>
      <c r="C66" s="141"/>
      <c r="D66" s="142" t="s">
        <v>143</v>
      </c>
      <c r="E66" s="143"/>
      <c r="F66" s="143"/>
      <c r="G66" s="143"/>
      <c r="H66" s="143"/>
      <c r="I66" s="143"/>
      <c r="J66" s="144">
        <f>J202</f>
        <v>0</v>
      </c>
      <c r="K66" s="141"/>
      <c r="L66" s="145"/>
    </row>
    <row r="67" spans="1:31" s="2" customFormat="1" ht="21.75"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72" t="str">
        <f>E7</f>
        <v>Oprava trati v úseku N. Pec - H. Planá</v>
      </c>
      <c r="F76" s="373"/>
      <c r="G76" s="373"/>
      <c r="H76" s="373"/>
      <c r="I76" s="36"/>
      <c r="J76" s="36"/>
      <c r="K76" s="36"/>
      <c r="L76" s="113"/>
      <c r="S76" s="34"/>
      <c r="T76" s="34"/>
      <c r="U76" s="34"/>
      <c r="V76" s="34"/>
      <c r="W76" s="34"/>
      <c r="X76" s="34"/>
      <c r="Y76" s="34"/>
      <c r="Z76" s="34"/>
      <c r="AA76" s="34"/>
      <c r="AB76" s="34"/>
      <c r="AC76" s="34"/>
      <c r="AD76" s="34"/>
      <c r="AE76" s="34"/>
    </row>
    <row r="77" spans="1:31" s="1" customFormat="1" ht="12" customHeight="1">
      <c r="B77" s="21"/>
      <c r="C77" s="29" t="s">
        <v>133</v>
      </c>
      <c r="D77" s="22"/>
      <c r="E77" s="22"/>
      <c r="F77" s="22"/>
      <c r="G77" s="22"/>
      <c r="H77" s="22"/>
      <c r="I77" s="22"/>
      <c r="J77" s="22"/>
      <c r="K77" s="22"/>
      <c r="L77" s="20"/>
    </row>
    <row r="78" spans="1:31" s="2" customFormat="1" ht="16.5" customHeight="1">
      <c r="A78" s="34"/>
      <c r="B78" s="35"/>
      <c r="C78" s="36"/>
      <c r="D78" s="36"/>
      <c r="E78" s="372" t="s">
        <v>777</v>
      </c>
      <c r="F78" s="374"/>
      <c r="G78" s="374"/>
      <c r="H78" s="374"/>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326" t="str">
        <f>E11</f>
        <v>SO 3.1 - Železniční svršek</v>
      </c>
      <c r="F80" s="374"/>
      <c r="G80" s="374"/>
      <c r="H80" s="374"/>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22</v>
      </c>
      <c r="D82" s="36"/>
      <c r="E82" s="36"/>
      <c r="F82" s="27" t="str">
        <f>F14</f>
        <v>trať 194 dle JŘ, TÚ H. Planá - Nová Pec</v>
      </c>
      <c r="G82" s="36"/>
      <c r="H82" s="36"/>
      <c r="I82" s="29" t="s">
        <v>24</v>
      </c>
      <c r="J82" s="59" t="str">
        <f>IF(J14="","",J14)</f>
        <v>20. 6. 2023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145</v>
      </c>
      <c r="D87" s="154" t="s">
        <v>61</v>
      </c>
      <c r="E87" s="154" t="s">
        <v>57</v>
      </c>
      <c r="F87" s="154" t="s">
        <v>58</v>
      </c>
      <c r="G87" s="154" t="s">
        <v>146</v>
      </c>
      <c r="H87" s="154" t="s">
        <v>147</v>
      </c>
      <c r="I87" s="154" t="s">
        <v>148</v>
      </c>
      <c r="J87" s="155" t="s">
        <v>139</v>
      </c>
      <c r="K87" s="156" t="s">
        <v>149</v>
      </c>
      <c r="L87" s="157"/>
      <c r="M87" s="68" t="s">
        <v>35</v>
      </c>
      <c r="N87" s="69" t="s">
        <v>46</v>
      </c>
      <c r="O87" s="69" t="s">
        <v>150</v>
      </c>
      <c r="P87" s="69" t="s">
        <v>151</v>
      </c>
      <c r="Q87" s="69" t="s">
        <v>152</v>
      </c>
      <c r="R87" s="69" t="s">
        <v>153</v>
      </c>
      <c r="S87" s="69" t="s">
        <v>154</v>
      </c>
      <c r="T87" s="70" t="s">
        <v>155</v>
      </c>
      <c r="U87" s="151"/>
      <c r="V87" s="151"/>
      <c r="W87" s="151"/>
      <c r="X87" s="151"/>
      <c r="Y87" s="151"/>
      <c r="Z87" s="151"/>
      <c r="AA87" s="151"/>
      <c r="AB87" s="151"/>
      <c r="AC87" s="151"/>
      <c r="AD87" s="151"/>
      <c r="AE87" s="151"/>
    </row>
    <row r="88" spans="1:65" s="2" customFormat="1" ht="22.9" customHeight="1">
      <c r="A88" s="34"/>
      <c r="B88" s="35"/>
      <c r="C88" s="75" t="s">
        <v>156</v>
      </c>
      <c r="D88" s="36"/>
      <c r="E88" s="36"/>
      <c r="F88" s="36"/>
      <c r="G88" s="36"/>
      <c r="H88" s="36"/>
      <c r="I88" s="36"/>
      <c r="J88" s="158">
        <f>BK88</f>
        <v>0</v>
      </c>
      <c r="K88" s="36"/>
      <c r="L88" s="39"/>
      <c r="M88" s="71"/>
      <c r="N88" s="159"/>
      <c r="O88" s="72"/>
      <c r="P88" s="160">
        <f>P89+SUM(P90:P120)+P202</f>
        <v>0</v>
      </c>
      <c r="Q88" s="72"/>
      <c r="R88" s="160">
        <f>R89+SUM(R90:R120)+R202</f>
        <v>43.756520000000002</v>
      </c>
      <c r="S88" s="72"/>
      <c r="T88" s="161">
        <f>T89+SUM(T90:T120)+T202</f>
        <v>0</v>
      </c>
      <c r="U88" s="34"/>
      <c r="V88" s="34"/>
      <c r="W88" s="34"/>
      <c r="X88" s="34"/>
      <c r="Y88" s="34"/>
      <c r="Z88" s="34"/>
      <c r="AA88" s="34"/>
      <c r="AB88" s="34"/>
      <c r="AC88" s="34"/>
      <c r="AD88" s="34"/>
      <c r="AE88" s="34"/>
      <c r="AT88" s="17" t="s">
        <v>75</v>
      </c>
      <c r="AU88" s="17" t="s">
        <v>140</v>
      </c>
      <c r="BK88" s="162">
        <f>BK89+SUM(BK90:BK120)+BK202</f>
        <v>0</v>
      </c>
    </row>
    <row r="89" spans="1:65" s="2" customFormat="1" ht="21.75" customHeight="1">
      <c r="A89" s="34"/>
      <c r="B89" s="35"/>
      <c r="C89" s="163" t="s">
        <v>83</v>
      </c>
      <c r="D89" s="163" t="s">
        <v>157</v>
      </c>
      <c r="E89" s="164" t="s">
        <v>262</v>
      </c>
      <c r="F89" s="165" t="s">
        <v>263</v>
      </c>
      <c r="G89" s="166" t="s">
        <v>230</v>
      </c>
      <c r="H89" s="167">
        <v>5.4</v>
      </c>
      <c r="I89" s="168"/>
      <c r="J89" s="169">
        <f>ROUND(I89*H89,2)</f>
        <v>0</v>
      </c>
      <c r="K89" s="170"/>
      <c r="L89" s="171"/>
      <c r="M89" s="172" t="s">
        <v>35</v>
      </c>
      <c r="N89" s="173" t="s">
        <v>47</v>
      </c>
      <c r="O89" s="64"/>
      <c r="P89" s="174">
        <f>O89*H89</f>
        <v>0</v>
      </c>
      <c r="Q89" s="174">
        <v>0.25800000000000001</v>
      </c>
      <c r="R89" s="174">
        <f>Q89*H89</f>
        <v>1.3932000000000002</v>
      </c>
      <c r="S89" s="174">
        <v>0</v>
      </c>
      <c r="T89" s="175">
        <f>S89*H89</f>
        <v>0</v>
      </c>
      <c r="U89" s="34"/>
      <c r="V89" s="34"/>
      <c r="W89" s="34"/>
      <c r="X89" s="34"/>
      <c r="Y89" s="34"/>
      <c r="Z89" s="34"/>
      <c r="AA89" s="34"/>
      <c r="AB89" s="34"/>
      <c r="AC89" s="34"/>
      <c r="AD89" s="34"/>
      <c r="AE89" s="34"/>
      <c r="AR89" s="176" t="s">
        <v>161</v>
      </c>
      <c r="AT89" s="176" t="s">
        <v>157</v>
      </c>
      <c r="AU89" s="176" t="s">
        <v>76</v>
      </c>
      <c r="AY89" s="17" t="s">
        <v>162</v>
      </c>
      <c r="BE89" s="177">
        <f>IF(N89="základní",J89,0)</f>
        <v>0</v>
      </c>
      <c r="BF89" s="177">
        <f>IF(N89="snížená",J89,0)</f>
        <v>0</v>
      </c>
      <c r="BG89" s="177">
        <f>IF(N89="zákl. přenesená",J89,0)</f>
        <v>0</v>
      </c>
      <c r="BH89" s="177">
        <f>IF(N89="sníž. přenesená",J89,0)</f>
        <v>0</v>
      </c>
      <c r="BI89" s="177">
        <f>IF(N89="nulová",J89,0)</f>
        <v>0</v>
      </c>
      <c r="BJ89" s="17" t="s">
        <v>83</v>
      </c>
      <c r="BK89" s="177">
        <f>ROUND(I89*H89,2)</f>
        <v>0</v>
      </c>
      <c r="BL89" s="17" t="s">
        <v>163</v>
      </c>
      <c r="BM89" s="176" t="s">
        <v>779</v>
      </c>
    </row>
    <row r="90" spans="1:65" s="2" customFormat="1" ht="11.25">
      <c r="A90" s="34"/>
      <c r="B90" s="35"/>
      <c r="C90" s="36"/>
      <c r="D90" s="178" t="s">
        <v>165</v>
      </c>
      <c r="E90" s="36"/>
      <c r="F90" s="179" t="s">
        <v>265</v>
      </c>
      <c r="G90" s="36"/>
      <c r="H90" s="36"/>
      <c r="I90" s="180"/>
      <c r="J90" s="36"/>
      <c r="K90" s="36"/>
      <c r="L90" s="39"/>
      <c r="M90" s="181"/>
      <c r="N90" s="182"/>
      <c r="O90" s="64"/>
      <c r="P90" s="64"/>
      <c r="Q90" s="64"/>
      <c r="R90" s="64"/>
      <c r="S90" s="64"/>
      <c r="T90" s="65"/>
      <c r="U90" s="34"/>
      <c r="V90" s="34"/>
      <c r="W90" s="34"/>
      <c r="X90" s="34"/>
      <c r="Y90" s="34"/>
      <c r="Z90" s="34"/>
      <c r="AA90" s="34"/>
      <c r="AB90" s="34"/>
      <c r="AC90" s="34"/>
      <c r="AD90" s="34"/>
      <c r="AE90" s="34"/>
      <c r="AT90" s="17" t="s">
        <v>165</v>
      </c>
      <c r="AU90" s="17" t="s">
        <v>76</v>
      </c>
    </row>
    <row r="91" spans="1:65" s="2" customFormat="1" ht="19.5">
      <c r="A91" s="34"/>
      <c r="B91" s="35"/>
      <c r="C91" s="36"/>
      <c r="D91" s="178" t="s">
        <v>219</v>
      </c>
      <c r="E91" s="36"/>
      <c r="F91" s="194" t="s">
        <v>780</v>
      </c>
      <c r="G91" s="36"/>
      <c r="H91" s="36"/>
      <c r="I91" s="180"/>
      <c r="J91" s="36"/>
      <c r="K91" s="36"/>
      <c r="L91" s="39"/>
      <c r="M91" s="181"/>
      <c r="N91" s="182"/>
      <c r="O91" s="64"/>
      <c r="P91" s="64"/>
      <c r="Q91" s="64"/>
      <c r="R91" s="64"/>
      <c r="S91" s="64"/>
      <c r="T91" s="65"/>
      <c r="U91" s="34"/>
      <c r="V91" s="34"/>
      <c r="W91" s="34"/>
      <c r="X91" s="34"/>
      <c r="Y91" s="34"/>
      <c r="Z91" s="34"/>
      <c r="AA91" s="34"/>
      <c r="AB91" s="34"/>
      <c r="AC91" s="34"/>
      <c r="AD91" s="34"/>
      <c r="AE91" s="34"/>
      <c r="AT91" s="17" t="s">
        <v>219</v>
      </c>
      <c r="AU91" s="17" t="s">
        <v>76</v>
      </c>
    </row>
    <row r="92" spans="1:65" s="12" customFormat="1" ht="11.25">
      <c r="B92" s="183"/>
      <c r="C92" s="184"/>
      <c r="D92" s="178" t="s">
        <v>166</v>
      </c>
      <c r="E92" s="185" t="s">
        <v>35</v>
      </c>
      <c r="F92" s="186" t="s">
        <v>270</v>
      </c>
      <c r="G92" s="184"/>
      <c r="H92" s="187">
        <v>5.4</v>
      </c>
      <c r="I92" s="188"/>
      <c r="J92" s="184"/>
      <c r="K92" s="184"/>
      <c r="L92" s="189"/>
      <c r="M92" s="190"/>
      <c r="N92" s="191"/>
      <c r="O92" s="191"/>
      <c r="P92" s="191"/>
      <c r="Q92" s="191"/>
      <c r="R92" s="191"/>
      <c r="S92" s="191"/>
      <c r="T92" s="192"/>
      <c r="AT92" s="193" t="s">
        <v>166</v>
      </c>
      <c r="AU92" s="193" t="s">
        <v>76</v>
      </c>
      <c r="AV92" s="12" t="s">
        <v>85</v>
      </c>
      <c r="AW92" s="12" t="s">
        <v>37</v>
      </c>
      <c r="AX92" s="12" t="s">
        <v>83</v>
      </c>
      <c r="AY92" s="193" t="s">
        <v>162</v>
      </c>
    </row>
    <row r="93" spans="1:65" s="2" customFormat="1" ht="16.5" customHeight="1">
      <c r="A93" s="34"/>
      <c r="B93" s="35"/>
      <c r="C93" s="163" t="s">
        <v>85</v>
      </c>
      <c r="D93" s="163" t="s">
        <v>157</v>
      </c>
      <c r="E93" s="164" t="s">
        <v>177</v>
      </c>
      <c r="F93" s="165" t="s">
        <v>178</v>
      </c>
      <c r="G93" s="166" t="s">
        <v>160</v>
      </c>
      <c r="H93" s="167">
        <v>40</v>
      </c>
      <c r="I93" s="168"/>
      <c r="J93" s="169">
        <f>ROUND(I93*H93,2)</f>
        <v>0</v>
      </c>
      <c r="K93" s="170"/>
      <c r="L93" s="171"/>
      <c r="M93" s="172" t="s">
        <v>35</v>
      </c>
      <c r="N93" s="173" t="s">
        <v>47</v>
      </c>
      <c r="O93" s="64"/>
      <c r="P93" s="174">
        <f>O93*H93</f>
        <v>0</v>
      </c>
      <c r="Q93" s="174">
        <v>1.8000000000000001E-4</v>
      </c>
      <c r="R93" s="174">
        <f>Q93*H93</f>
        <v>7.2000000000000007E-3</v>
      </c>
      <c r="S93" s="174">
        <v>0</v>
      </c>
      <c r="T93" s="175">
        <f>S93*H93</f>
        <v>0</v>
      </c>
      <c r="U93" s="34"/>
      <c r="V93" s="34"/>
      <c r="W93" s="34"/>
      <c r="X93" s="34"/>
      <c r="Y93" s="34"/>
      <c r="Z93" s="34"/>
      <c r="AA93" s="34"/>
      <c r="AB93" s="34"/>
      <c r="AC93" s="34"/>
      <c r="AD93" s="34"/>
      <c r="AE93" s="34"/>
      <c r="AR93" s="176" t="s">
        <v>161</v>
      </c>
      <c r="AT93" s="176" t="s">
        <v>157</v>
      </c>
      <c r="AU93" s="176" t="s">
        <v>76</v>
      </c>
      <c r="AY93" s="17" t="s">
        <v>162</v>
      </c>
      <c r="BE93" s="177">
        <f>IF(N93="základní",J93,0)</f>
        <v>0</v>
      </c>
      <c r="BF93" s="177">
        <f>IF(N93="snížená",J93,0)</f>
        <v>0</v>
      </c>
      <c r="BG93" s="177">
        <f>IF(N93="zákl. přenesená",J93,0)</f>
        <v>0</v>
      </c>
      <c r="BH93" s="177">
        <f>IF(N93="sníž. přenesená",J93,0)</f>
        <v>0</v>
      </c>
      <c r="BI93" s="177">
        <f>IF(N93="nulová",J93,0)</f>
        <v>0</v>
      </c>
      <c r="BJ93" s="17" t="s">
        <v>83</v>
      </c>
      <c r="BK93" s="177">
        <f>ROUND(I93*H93,2)</f>
        <v>0</v>
      </c>
      <c r="BL93" s="17" t="s">
        <v>163</v>
      </c>
      <c r="BM93" s="176" t="s">
        <v>706</v>
      </c>
    </row>
    <row r="94" spans="1:65" s="2" customFormat="1" ht="11.25">
      <c r="A94" s="34"/>
      <c r="B94" s="35"/>
      <c r="C94" s="36"/>
      <c r="D94" s="178" t="s">
        <v>165</v>
      </c>
      <c r="E94" s="36"/>
      <c r="F94" s="179" t="s">
        <v>178</v>
      </c>
      <c r="G94" s="36"/>
      <c r="H94" s="36"/>
      <c r="I94" s="180"/>
      <c r="J94" s="36"/>
      <c r="K94" s="36"/>
      <c r="L94" s="39"/>
      <c r="M94" s="181"/>
      <c r="N94" s="182"/>
      <c r="O94" s="64"/>
      <c r="P94" s="64"/>
      <c r="Q94" s="64"/>
      <c r="R94" s="64"/>
      <c r="S94" s="64"/>
      <c r="T94" s="65"/>
      <c r="U94" s="34"/>
      <c r="V94" s="34"/>
      <c r="W94" s="34"/>
      <c r="X94" s="34"/>
      <c r="Y94" s="34"/>
      <c r="Z94" s="34"/>
      <c r="AA94" s="34"/>
      <c r="AB94" s="34"/>
      <c r="AC94" s="34"/>
      <c r="AD94" s="34"/>
      <c r="AE94" s="34"/>
      <c r="AT94" s="17" t="s">
        <v>165</v>
      </c>
      <c r="AU94" s="17" t="s">
        <v>76</v>
      </c>
    </row>
    <row r="95" spans="1:65" s="12" customFormat="1" ht="11.25">
      <c r="B95" s="183"/>
      <c r="C95" s="184"/>
      <c r="D95" s="178" t="s">
        <v>166</v>
      </c>
      <c r="E95" s="185" t="s">
        <v>35</v>
      </c>
      <c r="F95" s="186" t="s">
        <v>781</v>
      </c>
      <c r="G95" s="184"/>
      <c r="H95" s="187">
        <v>40</v>
      </c>
      <c r="I95" s="188"/>
      <c r="J95" s="184"/>
      <c r="K95" s="184"/>
      <c r="L95" s="189"/>
      <c r="M95" s="190"/>
      <c r="N95" s="191"/>
      <c r="O95" s="191"/>
      <c r="P95" s="191"/>
      <c r="Q95" s="191"/>
      <c r="R95" s="191"/>
      <c r="S95" s="191"/>
      <c r="T95" s="192"/>
      <c r="AT95" s="193" t="s">
        <v>166</v>
      </c>
      <c r="AU95" s="193" t="s">
        <v>76</v>
      </c>
      <c r="AV95" s="12" t="s">
        <v>85</v>
      </c>
      <c r="AW95" s="12" t="s">
        <v>37</v>
      </c>
      <c r="AX95" s="12" t="s">
        <v>83</v>
      </c>
      <c r="AY95" s="193" t="s">
        <v>162</v>
      </c>
    </row>
    <row r="96" spans="1:65" s="2" customFormat="1" ht="16.5" customHeight="1">
      <c r="A96" s="34"/>
      <c r="B96" s="35"/>
      <c r="C96" s="163" t="s">
        <v>172</v>
      </c>
      <c r="D96" s="163" t="s">
        <v>157</v>
      </c>
      <c r="E96" s="164" t="s">
        <v>782</v>
      </c>
      <c r="F96" s="165" t="s">
        <v>783</v>
      </c>
      <c r="G96" s="166" t="s">
        <v>160</v>
      </c>
      <c r="H96" s="167">
        <v>44</v>
      </c>
      <c r="I96" s="168"/>
      <c r="J96" s="169">
        <f>ROUND(I96*H96,2)</f>
        <v>0</v>
      </c>
      <c r="K96" s="170"/>
      <c r="L96" s="171"/>
      <c r="M96" s="172" t="s">
        <v>35</v>
      </c>
      <c r="N96" s="173" t="s">
        <v>47</v>
      </c>
      <c r="O96" s="64"/>
      <c r="P96" s="174">
        <f>O96*H96</f>
        <v>0</v>
      </c>
      <c r="Q96" s="174">
        <v>1.23E-3</v>
      </c>
      <c r="R96" s="174">
        <f>Q96*H96</f>
        <v>5.4120000000000001E-2</v>
      </c>
      <c r="S96" s="174">
        <v>0</v>
      </c>
      <c r="T96" s="175">
        <f>S96*H96</f>
        <v>0</v>
      </c>
      <c r="U96" s="34"/>
      <c r="V96" s="34"/>
      <c r="W96" s="34"/>
      <c r="X96" s="34"/>
      <c r="Y96" s="34"/>
      <c r="Z96" s="34"/>
      <c r="AA96" s="34"/>
      <c r="AB96" s="34"/>
      <c r="AC96" s="34"/>
      <c r="AD96" s="34"/>
      <c r="AE96" s="34"/>
      <c r="AR96" s="176" t="s">
        <v>161</v>
      </c>
      <c r="AT96" s="176" t="s">
        <v>157</v>
      </c>
      <c r="AU96" s="176" t="s">
        <v>76</v>
      </c>
      <c r="AY96" s="17" t="s">
        <v>162</v>
      </c>
      <c r="BE96" s="177">
        <f>IF(N96="základní",J96,0)</f>
        <v>0</v>
      </c>
      <c r="BF96" s="177">
        <f>IF(N96="snížená",J96,0)</f>
        <v>0</v>
      </c>
      <c r="BG96" s="177">
        <f>IF(N96="zákl. přenesená",J96,0)</f>
        <v>0</v>
      </c>
      <c r="BH96" s="177">
        <f>IF(N96="sníž. přenesená",J96,0)</f>
        <v>0</v>
      </c>
      <c r="BI96" s="177">
        <f>IF(N96="nulová",J96,0)</f>
        <v>0</v>
      </c>
      <c r="BJ96" s="17" t="s">
        <v>83</v>
      </c>
      <c r="BK96" s="177">
        <f>ROUND(I96*H96,2)</f>
        <v>0</v>
      </c>
      <c r="BL96" s="17" t="s">
        <v>163</v>
      </c>
      <c r="BM96" s="176" t="s">
        <v>709</v>
      </c>
    </row>
    <row r="97" spans="1:65" s="2" customFormat="1" ht="11.25">
      <c r="A97" s="34"/>
      <c r="B97" s="35"/>
      <c r="C97" s="36"/>
      <c r="D97" s="178" t="s">
        <v>165</v>
      </c>
      <c r="E97" s="36"/>
      <c r="F97" s="179" t="s">
        <v>783</v>
      </c>
      <c r="G97" s="36"/>
      <c r="H97" s="36"/>
      <c r="I97" s="180"/>
      <c r="J97" s="36"/>
      <c r="K97" s="36"/>
      <c r="L97" s="39"/>
      <c r="M97" s="181"/>
      <c r="N97" s="182"/>
      <c r="O97" s="64"/>
      <c r="P97" s="64"/>
      <c r="Q97" s="64"/>
      <c r="R97" s="64"/>
      <c r="S97" s="64"/>
      <c r="T97" s="65"/>
      <c r="U97" s="34"/>
      <c r="V97" s="34"/>
      <c r="W97" s="34"/>
      <c r="X97" s="34"/>
      <c r="Y97" s="34"/>
      <c r="Z97" s="34"/>
      <c r="AA97" s="34"/>
      <c r="AB97" s="34"/>
      <c r="AC97" s="34"/>
      <c r="AD97" s="34"/>
      <c r="AE97" s="34"/>
      <c r="AT97" s="17" t="s">
        <v>165</v>
      </c>
      <c r="AU97" s="17" t="s">
        <v>76</v>
      </c>
    </row>
    <row r="98" spans="1:65" s="12" customFormat="1" ht="11.25">
      <c r="B98" s="183"/>
      <c r="C98" s="184"/>
      <c r="D98" s="178" t="s">
        <v>166</v>
      </c>
      <c r="E98" s="185" t="s">
        <v>35</v>
      </c>
      <c r="F98" s="186" t="s">
        <v>784</v>
      </c>
      <c r="G98" s="184"/>
      <c r="H98" s="187">
        <v>44</v>
      </c>
      <c r="I98" s="188"/>
      <c r="J98" s="184"/>
      <c r="K98" s="184"/>
      <c r="L98" s="189"/>
      <c r="M98" s="190"/>
      <c r="N98" s="191"/>
      <c r="O98" s="191"/>
      <c r="P98" s="191"/>
      <c r="Q98" s="191"/>
      <c r="R98" s="191"/>
      <c r="S98" s="191"/>
      <c r="T98" s="192"/>
      <c r="AT98" s="193" t="s">
        <v>166</v>
      </c>
      <c r="AU98" s="193" t="s">
        <v>76</v>
      </c>
      <c r="AV98" s="12" t="s">
        <v>85</v>
      </c>
      <c r="AW98" s="12" t="s">
        <v>37</v>
      </c>
      <c r="AX98" s="12" t="s">
        <v>83</v>
      </c>
      <c r="AY98" s="193" t="s">
        <v>162</v>
      </c>
    </row>
    <row r="99" spans="1:65" s="2" customFormat="1" ht="16.5" customHeight="1">
      <c r="A99" s="34"/>
      <c r="B99" s="35"/>
      <c r="C99" s="163" t="s">
        <v>163</v>
      </c>
      <c r="D99" s="163" t="s">
        <v>157</v>
      </c>
      <c r="E99" s="164" t="s">
        <v>200</v>
      </c>
      <c r="F99" s="165" t="s">
        <v>201</v>
      </c>
      <c r="G99" s="166" t="s">
        <v>202</v>
      </c>
      <c r="H99" s="167">
        <v>5.1150000000000002</v>
      </c>
      <c r="I99" s="168"/>
      <c r="J99" s="169">
        <f>ROUND(I99*H99,2)</f>
        <v>0</v>
      </c>
      <c r="K99" s="170"/>
      <c r="L99" s="171"/>
      <c r="M99" s="172" t="s">
        <v>35</v>
      </c>
      <c r="N99" s="173" t="s">
        <v>47</v>
      </c>
      <c r="O99" s="64"/>
      <c r="P99" s="174">
        <f>O99*H99</f>
        <v>0</v>
      </c>
      <c r="Q99" s="174">
        <v>1</v>
      </c>
      <c r="R99" s="174">
        <f>Q99*H99</f>
        <v>5.1150000000000002</v>
      </c>
      <c r="S99" s="174">
        <v>0</v>
      </c>
      <c r="T99" s="175">
        <f>S99*H99</f>
        <v>0</v>
      </c>
      <c r="U99" s="34"/>
      <c r="V99" s="34"/>
      <c r="W99" s="34"/>
      <c r="X99" s="34"/>
      <c r="Y99" s="34"/>
      <c r="Z99" s="34"/>
      <c r="AA99" s="34"/>
      <c r="AB99" s="34"/>
      <c r="AC99" s="34"/>
      <c r="AD99" s="34"/>
      <c r="AE99" s="34"/>
      <c r="AR99" s="176" t="s">
        <v>161</v>
      </c>
      <c r="AT99" s="176" t="s">
        <v>157</v>
      </c>
      <c r="AU99" s="176" t="s">
        <v>76</v>
      </c>
      <c r="AY99" s="17" t="s">
        <v>162</v>
      </c>
      <c r="BE99" s="177">
        <f>IF(N99="základní",J99,0)</f>
        <v>0</v>
      </c>
      <c r="BF99" s="177">
        <f>IF(N99="snížená",J99,0)</f>
        <v>0</v>
      </c>
      <c r="BG99" s="177">
        <f>IF(N99="zákl. přenesená",J99,0)</f>
        <v>0</v>
      </c>
      <c r="BH99" s="177">
        <f>IF(N99="sníž. přenesená",J99,0)</f>
        <v>0</v>
      </c>
      <c r="BI99" s="177">
        <f>IF(N99="nulová",J99,0)</f>
        <v>0</v>
      </c>
      <c r="BJ99" s="17" t="s">
        <v>83</v>
      </c>
      <c r="BK99" s="177">
        <f>ROUND(I99*H99,2)</f>
        <v>0</v>
      </c>
      <c r="BL99" s="17" t="s">
        <v>163</v>
      </c>
      <c r="BM99" s="176" t="s">
        <v>203</v>
      </c>
    </row>
    <row r="100" spans="1:65" s="2" customFormat="1" ht="11.25">
      <c r="A100" s="34"/>
      <c r="B100" s="35"/>
      <c r="C100" s="36"/>
      <c r="D100" s="178" t="s">
        <v>165</v>
      </c>
      <c r="E100" s="36"/>
      <c r="F100" s="179" t="s">
        <v>201</v>
      </c>
      <c r="G100" s="36"/>
      <c r="H100" s="36"/>
      <c r="I100" s="180"/>
      <c r="J100" s="36"/>
      <c r="K100" s="36"/>
      <c r="L100" s="39"/>
      <c r="M100" s="181"/>
      <c r="N100" s="182"/>
      <c r="O100" s="64"/>
      <c r="P100" s="64"/>
      <c r="Q100" s="64"/>
      <c r="R100" s="64"/>
      <c r="S100" s="64"/>
      <c r="T100" s="65"/>
      <c r="U100" s="34"/>
      <c r="V100" s="34"/>
      <c r="W100" s="34"/>
      <c r="X100" s="34"/>
      <c r="Y100" s="34"/>
      <c r="Z100" s="34"/>
      <c r="AA100" s="34"/>
      <c r="AB100" s="34"/>
      <c r="AC100" s="34"/>
      <c r="AD100" s="34"/>
      <c r="AE100" s="34"/>
      <c r="AT100" s="17" t="s">
        <v>165</v>
      </c>
      <c r="AU100" s="17" t="s">
        <v>76</v>
      </c>
    </row>
    <row r="101" spans="1:65" s="12" customFormat="1" ht="11.25">
      <c r="B101" s="183"/>
      <c r="C101" s="184"/>
      <c r="D101" s="178" t="s">
        <v>166</v>
      </c>
      <c r="E101" s="185" t="s">
        <v>35</v>
      </c>
      <c r="F101" s="186" t="s">
        <v>785</v>
      </c>
      <c r="G101" s="184"/>
      <c r="H101" s="187">
        <v>5.1150000000000002</v>
      </c>
      <c r="I101" s="188"/>
      <c r="J101" s="184"/>
      <c r="K101" s="184"/>
      <c r="L101" s="189"/>
      <c r="M101" s="190"/>
      <c r="N101" s="191"/>
      <c r="O101" s="191"/>
      <c r="P101" s="191"/>
      <c r="Q101" s="191"/>
      <c r="R101" s="191"/>
      <c r="S101" s="191"/>
      <c r="T101" s="192"/>
      <c r="AT101" s="193" t="s">
        <v>166</v>
      </c>
      <c r="AU101" s="193" t="s">
        <v>76</v>
      </c>
      <c r="AV101" s="12" t="s">
        <v>85</v>
      </c>
      <c r="AW101" s="12" t="s">
        <v>37</v>
      </c>
      <c r="AX101" s="12" t="s">
        <v>83</v>
      </c>
      <c r="AY101" s="193" t="s">
        <v>162</v>
      </c>
    </row>
    <row r="102" spans="1:65" s="2" customFormat="1" ht="16.5" customHeight="1">
      <c r="A102" s="34"/>
      <c r="B102" s="35"/>
      <c r="C102" s="163" t="s">
        <v>181</v>
      </c>
      <c r="D102" s="163" t="s">
        <v>157</v>
      </c>
      <c r="E102" s="164" t="s">
        <v>206</v>
      </c>
      <c r="F102" s="165" t="s">
        <v>207</v>
      </c>
      <c r="G102" s="166" t="s">
        <v>202</v>
      </c>
      <c r="H102" s="167">
        <v>4.2629999999999999</v>
      </c>
      <c r="I102" s="168"/>
      <c r="J102" s="169">
        <f>ROUND(I102*H102,2)</f>
        <v>0</v>
      </c>
      <c r="K102" s="170"/>
      <c r="L102" s="171"/>
      <c r="M102" s="172" t="s">
        <v>35</v>
      </c>
      <c r="N102" s="173" t="s">
        <v>47</v>
      </c>
      <c r="O102" s="64"/>
      <c r="P102" s="174">
        <f>O102*H102</f>
        <v>0</v>
      </c>
      <c r="Q102" s="174">
        <v>1</v>
      </c>
      <c r="R102" s="174">
        <f>Q102*H102</f>
        <v>4.2629999999999999</v>
      </c>
      <c r="S102" s="174">
        <v>0</v>
      </c>
      <c r="T102" s="175">
        <f>S102*H102</f>
        <v>0</v>
      </c>
      <c r="U102" s="34"/>
      <c r="V102" s="34"/>
      <c r="W102" s="34"/>
      <c r="X102" s="34"/>
      <c r="Y102" s="34"/>
      <c r="Z102" s="34"/>
      <c r="AA102" s="34"/>
      <c r="AB102" s="34"/>
      <c r="AC102" s="34"/>
      <c r="AD102" s="34"/>
      <c r="AE102" s="34"/>
      <c r="AR102" s="176" t="s">
        <v>161</v>
      </c>
      <c r="AT102" s="176" t="s">
        <v>157</v>
      </c>
      <c r="AU102" s="176" t="s">
        <v>76</v>
      </c>
      <c r="AY102" s="17" t="s">
        <v>162</v>
      </c>
      <c r="BE102" s="177">
        <f>IF(N102="základní",J102,0)</f>
        <v>0</v>
      </c>
      <c r="BF102" s="177">
        <f>IF(N102="snížená",J102,0)</f>
        <v>0</v>
      </c>
      <c r="BG102" s="177">
        <f>IF(N102="zákl. přenesená",J102,0)</f>
        <v>0</v>
      </c>
      <c r="BH102" s="177">
        <f>IF(N102="sníž. přenesená",J102,0)</f>
        <v>0</v>
      </c>
      <c r="BI102" s="177">
        <f>IF(N102="nulová",J102,0)</f>
        <v>0</v>
      </c>
      <c r="BJ102" s="17" t="s">
        <v>83</v>
      </c>
      <c r="BK102" s="177">
        <f>ROUND(I102*H102,2)</f>
        <v>0</v>
      </c>
      <c r="BL102" s="17" t="s">
        <v>163</v>
      </c>
      <c r="BM102" s="176" t="s">
        <v>208</v>
      </c>
    </row>
    <row r="103" spans="1:65" s="2" customFormat="1" ht="11.25">
      <c r="A103" s="34"/>
      <c r="B103" s="35"/>
      <c r="C103" s="36"/>
      <c r="D103" s="178" t="s">
        <v>165</v>
      </c>
      <c r="E103" s="36"/>
      <c r="F103" s="179" t="s">
        <v>207</v>
      </c>
      <c r="G103" s="36"/>
      <c r="H103" s="36"/>
      <c r="I103" s="180"/>
      <c r="J103" s="36"/>
      <c r="K103" s="36"/>
      <c r="L103" s="39"/>
      <c r="M103" s="181"/>
      <c r="N103" s="182"/>
      <c r="O103" s="64"/>
      <c r="P103" s="64"/>
      <c r="Q103" s="64"/>
      <c r="R103" s="64"/>
      <c r="S103" s="64"/>
      <c r="T103" s="65"/>
      <c r="U103" s="34"/>
      <c r="V103" s="34"/>
      <c r="W103" s="34"/>
      <c r="X103" s="34"/>
      <c r="Y103" s="34"/>
      <c r="Z103" s="34"/>
      <c r="AA103" s="34"/>
      <c r="AB103" s="34"/>
      <c r="AC103" s="34"/>
      <c r="AD103" s="34"/>
      <c r="AE103" s="34"/>
      <c r="AT103" s="17" t="s">
        <v>165</v>
      </c>
      <c r="AU103" s="17" t="s">
        <v>76</v>
      </c>
    </row>
    <row r="104" spans="1:65" s="12" customFormat="1" ht="11.25">
      <c r="B104" s="183"/>
      <c r="C104" s="184"/>
      <c r="D104" s="178" t="s">
        <v>166</v>
      </c>
      <c r="E104" s="185" t="s">
        <v>35</v>
      </c>
      <c r="F104" s="186" t="s">
        <v>786</v>
      </c>
      <c r="G104" s="184"/>
      <c r="H104" s="187">
        <v>4.2629999999999999</v>
      </c>
      <c r="I104" s="188"/>
      <c r="J104" s="184"/>
      <c r="K104" s="184"/>
      <c r="L104" s="189"/>
      <c r="M104" s="190"/>
      <c r="N104" s="191"/>
      <c r="O104" s="191"/>
      <c r="P104" s="191"/>
      <c r="Q104" s="191"/>
      <c r="R104" s="191"/>
      <c r="S104" s="191"/>
      <c r="T104" s="192"/>
      <c r="AT104" s="193" t="s">
        <v>166</v>
      </c>
      <c r="AU104" s="193" t="s">
        <v>76</v>
      </c>
      <c r="AV104" s="12" t="s">
        <v>85</v>
      </c>
      <c r="AW104" s="12" t="s">
        <v>37</v>
      </c>
      <c r="AX104" s="12" t="s">
        <v>83</v>
      </c>
      <c r="AY104" s="193" t="s">
        <v>162</v>
      </c>
    </row>
    <row r="105" spans="1:65" s="2" customFormat="1" ht="16.5" customHeight="1">
      <c r="A105" s="34"/>
      <c r="B105" s="35"/>
      <c r="C105" s="163" t="s">
        <v>186</v>
      </c>
      <c r="D105" s="163" t="s">
        <v>157</v>
      </c>
      <c r="E105" s="164" t="s">
        <v>211</v>
      </c>
      <c r="F105" s="165" t="s">
        <v>212</v>
      </c>
      <c r="G105" s="166" t="s">
        <v>213</v>
      </c>
      <c r="H105" s="167">
        <v>8</v>
      </c>
      <c r="I105" s="168"/>
      <c r="J105" s="169">
        <f>ROUND(I105*H105,2)</f>
        <v>0</v>
      </c>
      <c r="K105" s="170"/>
      <c r="L105" s="171"/>
      <c r="M105" s="172" t="s">
        <v>35</v>
      </c>
      <c r="N105" s="173" t="s">
        <v>47</v>
      </c>
      <c r="O105" s="64"/>
      <c r="P105" s="174">
        <f>O105*H105</f>
        <v>0</v>
      </c>
      <c r="Q105" s="174">
        <v>0</v>
      </c>
      <c r="R105" s="174">
        <f>Q105*H105</f>
        <v>0</v>
      </c>
      <c r="S105" s="174">
        <v>0</v>
      </c>
      <c r="T105" s="175">
        <f>S105*H105</f>
        <v>0</v>
      </c>
      <c r="U105" s="34"/>
      <c r="V105" s="34"/>
      <c r="W105" s="34"/>
      <c r="X105" s="34"/>
      <c r="Y105" s="34"/>
      <c r="Z105" s="34"/>
      <c r="AA105" s="34"/>
      <c r="AB105" s="34"/>
      <c r="AC105" s="34"/>
      <c r="AD105" s="34"/>
      <c r="AE105" s="34"/>
      <c r="AR105" s="176" t="s">
        <v>161</v>
      </c>
      <c r="AT105" s="176" t="s">
        <v>157</v>
      </c>
      <c r="AU105" s="176" t="s">
        <v>76</v>
      </c>
      <c r="AY105" s="17" t="s">
        <v>162</v>
      </c>
      <c r="BE105" s="177">
        <f>IF(N105="základní",J105,0)</f>
        <v>0</v>
      </c>
      <c r="BF105" s="177">
        <f>IF(N105="snížená",J105,0)</f>
        <v>0</v>
      </c>
      <c r="BG105" s="177">
        <f>IF(N105="zákl. přenesená",J105,0)</f>
        <v>0</v>
      </c>
      <c r="BH105" s="177">
        <f>IF(N105="sníž. přenesená",J105,0)</f>
        <v>0</v>
      </c>
      <c r="BI105" s="177">
        <f>IF(N105="nulová",J105,0)</f>
        <v>0</v>
      </c>
      <c r="BJ105" s="17" t="s">
        <v>83</v>
      </c>
      <c r="BK105" s="177">
        <f>ROUND(I105*H105,2)</f>
        <v>0</v>
      </c>
      <c r="BL105" s="17" t="s">
        <v>163</v>
      </c>
      <c r="BM105" s="176" t="s">
        <v>214</v>
      </c>
    </row>
    <row r="106" spans="1:65" s="2" customFormat="1" ht="11.25">
      <c r="A106" s="34"/>
      <c r="B106" s="35"/>
      <c r="C106" s="36"/>
      <c r="D106" s="178" t="s">
        <v>165</v>
      </c>
      <c r="E106" s="36"/>
      <c r="F106" s="179" t="s">
        <v>212</v>
      </c>
      <c r="G106" s="36"/>
      <c r="H106" s="36"/>
      <c r="I106" s="180"/>
      <c r="J106" s="36"/>
      <c r="K106" s="36"/>
      <c r="L106" s="39"/>
      <c r="M106" s="181"/>
      <c r="N106" s="182"/>
      <c r="O106" s="64"/>
      <c r="P106" s="64"/>
      <c r="Q106" s="64"/>
      <c r="R106" s="64"/>
      <c r="S106" s="64"/>
      <c r="T106" s="65"/>
      <c r="U106" s="34"/>
      <c r="V106" s="34"/>
      <c r="W106" s="34"/>
      <c r="X106" s="34"/>
      <c r="Y106" s="34"/>
      <c r="Z106" s="34"/>
      <c r="AA106" s="34"/>
      <c r="AB106" s="34"/>
      <c r="AC106" s="34"/>
      <c r="AD106" s="34"/>
      <c r="AE106" s="34"/>
      <c r="AT106" s="17" t="s">
        <v>165</v>
      </c>
      <c r="AU106" s="17" t="s">
        <v>76</v>
      </c>
    </row>
    <row r="107" spans="1:65" s="12" customFormat="1" ht="11.25">
      <c r="B107" s="183"/>
      <c r="C107" s="184"/>
      <c r="D107" s="178" t="s">
        <v>166</v>
      </c>
      <c r="E107" s="185" t="s">
        <v>35</v>
      </c>
      <c r="F107" s="186" t="s">
        <v>567</v>
      </c>
      <c r="G107" s="184"/>
      <c r="H107" s="187">
        <v>8</v>
      </c>
      <c r="I107" s="188"/>
      <c r="J107" s="184"/>
      <c r="K107" s="184"/>
      <c r="L107" s="189"/>
      <c r="M107" s="190"/>
      <c r="N107" s="191"/>
      <c r="O107" s="191"/>
      <c r="P107" s="191"/>
      <c r="Q107" s="191"/>
      <c r="R107" s="191"/>
      <c r="S107" s="191"/>
      <c r="T107" s="192"/>
      <c r="AT107" s="193" t="s">
        <v>166</v>
      </c>
      <c r="AU107" s="193" t="s">
        <v>76</v>
      </c>
      <c r="AV107" s="12" t="s">
        <v>85</v>
      </c>
      <c r="AW107" s="12" t="s">
        <v>37</v>
      </c>
      <c r="AX107" s="12" t="s">
        <v>83</v>
      </c>
      <c r="AY107" s="193" t="s">
        <v>162</v>
      </c>
    </row>
    <row r="108" spans="1:65" s="2" customFormat="1" ht="16.5" customHeight="1">
      <c r="A108" s="34"/>
      <c r="B108" s="35"/>
      <c r="C108" s="163" t="s">
        <v>190</v>
      </c>
      <c r="D108" s="163" t="s">
        <v>157</v>
      </c>
      <c r="E108" s="164" t="s">
        <v>787</v>
      </c>
      <c r="F108" s="165" t="s">
        <v>788</v>
      </c>
      <c r="G108" s="166" t="s">
        <v>230</v>
      </c>
      <c r="H108" s="167">
        <v>4.5</v>
      </c>
      <c r="I108" s="168"/>
      <c r="J108" s="169">
        <f>ROUND(I108*H108,2)</f>
        <v>0</v>
      </c>
      <c r="K108" s="170"/>
      <c r="L108" s="171"/>
      <c r="M108" s="172" t="s">
        <v>35</v>
      </c>
      <c r="N108" s="173" t="s">
        <v>47</v>
      </c>
      <c r="O108" s="64"/>
      <c r="P108" s="174">
        <f>O108*H108</f>
        <v>0</v>
      </c>
      <c r="Q108" s="174">
        <v>0.11</v>
      </c>
      <c r="R108" s="174">
        <f>Q108*H108</f>
        <v>0.495</v>
      </c>
      <c r="S108" s="174">
        <v>0</v>
      </c>
      <c r="T108" s="175">
        <f>S108*H108</f>
        <v>0</v>
      </c>
      <c r="U108" s="34"/>
      <c r="V108" s="34"/>
      <c r="W108" s="34"/>
      <c r="X108" s="34"/>
      <c r="Y108" s="34"/>
      <c r="Z108" s="34"/>
      <c r="AA108" s="34"/>
      <c r="AB108" s="34"/>
      <c r="AC108" s="34"/>
      <c r="AD108" s="34"/>
      <c r="AE108" s="34"/>
      <c r="AR108" s="176" t="s">
        <v>161</v>
      </c>
      <c r="AT108" s="176" t="s">
        <v>157</v>
      </c>
      <c r="AU108" s="176" t="s">
        <v>76</v>
      </c>
      <c r="AY108" s="17" t="s">
        <v>162</v>
      </c>
      <c r="BE108" s="177">
        <f>IF(N108="základní",J108,0)</f>
        <v>0</v>
      </c>
      <c r="BF108" s="177">
        <f>IF(N108="snížená",J108,0)</f>
        <v>0</v>
      </c>
      <c r="BG108" s="177">
        <f>IF(N108="zákl. přenesená",J108,0)</f>
        <v>0</v>
      </c>
      <c r="BH108" s="177">
        <f>IF(N108="sníž. přenesená",J108,0)</f>
        <v>0</v>
      </c>
      <c r="BI108" s="177">
        <f>IF(N108="nulová",J108,0)</f>
        <v>0</v>
      </c>
      <c r="BJ108" s="17" t="s">
        <v>83</v>
      </c>
      <c r="BK108" s="177">
        <f>ROUND(I108*H108,2)</f>
        <v>0</v>
      </c>
      <c r="BL108" s="17" t="s">
        <v>163</v>
      </c>
      <c r="BM108" s="176" t="s">
        <v>789</v>
      </c>
    </row>
    <row r="109" spans="1:65" s="2" customFormat="1" ht="11.25">
      <c r="A109" s="34"/>
      <c r="B109" s="35"/>
      <c r="C109" s="36"/>
      <c r="D109" s="178" t="s">
        <v>165</v>
      </c>
      <c r="E109" s="36"/>
      <c r="F109" s="179" t="s">
        <v>788</v>
      </c>
      <c r="G109" s="36"/>
      <c r="H109" s="36"/>
      <c r="I109" s="180"/>
      <c r="J109" s="36"/>
      <c r="K109" s="36"/>
      <c r="L109" s="39"/>
      <c r="M109" s="181"/>
      <c r="N109" s="182"/>
      <c r="O109" s="64"/>
      <c r="P109" s="64"/>
      <c r="Q109" s="64"/>
      <c r="R109" s="64"/>
      <c r="S109" s="64"/>
      <c r="T109" s="65"/>
      <c r="U109" s="34"/>
      <c r="V109" s="34"/>
      <c r="W109" s="34"/>
      <c r="X109" s="34"/>
      <c r="Y109" s="34"/>
      <c r="Z109" s="34"/>
      <c r="AA109" s="34"/>
      <c r="AB109" s="34"/>
      <c r="AC109" s="34"/>
      <c r="AD109" s="34"/>
      <c r="AE109" s="34"/>
      <c r="AT109" s="17" t="s">
        <v>165</v>
      </c>
      <c r="AU109" s="17" t="s">
        <v>76</v>
      </c>
    </row>
    <row r="110" spans="1:65" s="2" customFormat="1" ht="19.5">
      <c r="A110" s="34"/>
      <c r="B110" s="35"/>
      <c r="C110" s="36"/>
      <c r="D110" s="178" t="s">
        <v>219</v>
      </c>
      <c r="E110" s="36"/>
      <c r="F110" s="194" t="s">
        <v>790</v>
      </c>
      <c r="G110" s="36"/>
      <c r="H110" s="36"/>
      <c r="I110" s="180"/>
      <c r="J110" s="36"/>
      <c r="K110" s="36"/>
      <c r="L110" s="39"/>
      <c r="M110" s="181"/>
      <c r="N110" s="182"/>
      <c r="O110" s="64"/>
      <c r="P110" s="64"/>
      <c r="Q110" s="64"/>
      <c r="R110" s="64"/>
      <c r="S110" s="64"/>
      <c r="T110" s="65"/>
      <c r="U110" s="34"/>
      <c r="V110" s="34"/>
      <c r="W110" s="34"/>
      <c r="X110" s="34"/>
      <c r="Y110" s="34"/>
      <c r="Z110" s="34"/>
      <c r="AA110" s="34"/>
      <c r="AB110" s="34"/>
      <c r="AC110" s="34"/>
      <c r="AD110" s="34"/>
      <c r="AE110" s="34"/>
      <c r="AT110" s="17" t="s">
        <v>219</v>
      </c>
      <c r="AU110" s="17" t="s">
        <v>76</v>
      </c>
    </row>
    <row r="111" spans="1:65" s="12" customFormat="1" ht="11.25">
      <c r="B111" s="183"/>
      <c r="C111" s="184"/>
      <c r="D111" s="178" t="s">
        <v>166</v>
      </c>
      <c r="E111" s="185" t="s">
        <v>35</v>
      </c>
      <c r="F111" s="186" t="s">
        <v>791</v>
      </c>
      <c r="G111" s="184"/>
      <c r="H111" s="187">
        <v>4.5</v>
      </c>
      <c r="I111" s="188"/>
      <c r="J111" s="184"/>
      <c r="K111" s="184"/>
      <c r="L111" s="189"/>
      <c r="M111" s="190"/>
      <c r="N111" s="191"/>
      <c r="O111" s="191"/>
      <c r="P111" s="191"/>
      <c r="Q111" s="191"/>
      <c r="R111" s="191"/>
      <c r="S111" s="191"/>
      <c r="T111" s="192"/>
      <c r="AT111" s="193" t="s">
        <v>166</v>
      </c>
      <c r="AU111" s="193" t="s">
        <v>76</v>
      </c>
      <c r="AV111" s="12" t="s">
        <v>85</v>
      </c>
      <c r="AW111" s="12" t="s">
        <v>37</v>
      </c>
      <c r="AX111" s="12" t="s">
        <v>83</v>
      </c>
      <c r="AY111" s="193" t="s">
        <v>162</v>
      </c>
    </row>
    <row r="112" spans="1:65" s="2" customFormat="1" ht="16.5" customHeight="1">
      <c r="A112" s="34"/>
      <c r="B112" s="35"/>
      <c r="C112" s="163" t="s">
        <v>161</v>
      </c>
      <c r="D112" s="163" t="s">
        <v>157</v>
      </c>
      <c r="E112" s="164" t="s">
        <v>234</v>
      </c>
      <c r="F112" s="165" t="s">
        <v>235</v>
      </c>
      <c r="G112" s="166" t="s">
        <v>236</v>
      </c>
      <c r="H112" s="167">
        <v>1</v>
      </c>
      <c r="I112" s="168"/>
      <c r="J112" s="169">
        <f>ROUND(I112*H112,2)</f>
        <v>0</v>
      </c>
      <c r="K112" s="170"/>
      <c r="L112" s="171"/>
      <c r="M112" s="172" t="s">
        <v>35</v>
      </c>
      <c r="N112" s="173" t="s">
        <v>47</v>
      </c>
      <c r="O112" s="64"/>
      <c r="P112" s="174">
        <f>O112*H112</f>
        <v>0</v>
      </c>
      <c r="Q112" s="174">
        <v>2.4289999999999998</v>
      </c>
      <c r="R112" s="174">
        <f>Q112*H112</f>
        <v>2.4289999999999998</v>
      </c>
      <c r="S112" s="174">
        <v>0</v>
      </c>
      <c r="T112" s="175">
        <f>S112*H112</f>
        <v>0</v>
      </c>
      <c r="U112" s="34"/>
      <c r="V112" s="34"/>
      <c r="W112" s="34"/>
      <c r="X112" s="34"/>
      <c r="Y112" s="34"/>
      <c r="Z112" s="34"/>
      <c r="AA112" s="34"/>
      <c r="AB112" s="34"/>
      <c r="AC112" s="34"/>
      <c r="AD112" s="34"/>
      <c r="AE112" s="34"/>
      <c r="AR112" s="176" t="s">
        <v>161</v>
      </c>
      <c r="AT112" s="176" t="s">
        <v>157</v>
      </c>
      <c r="AU112" s="176" t="s">
        <v>76</v>
      </c>
      <c r="AY112" s="17" t="s">
        <v>162</v>
      </c>
      <c r="BE112" s="177">
        <f>IF(N112="základní",J112,0)</f>
        <v>0</v>
      </c>
      <c r="BF112" s="177">
        <f>IF(N112="snížená",J112,0)</f>
        <v>0</v>
      </c>
      <c r="BG112" s="177">
        <f>IF(N112="zákl. přenesená",J112,0)</f>
        <v>0</v>
      </c>
      <c r="BH112" s="177">
        <f>IF(N112="sníž. přenesená",J112,0)</f>
        <v>0</v>
      </c>
      <c r="BI112" s="177">
        <f>IF(N112="nulová",J112,0)</f>
        <v>0</v>
      </c>
      <c r="BJ112" s="17" t="s">
        <v>83</v>
      </c>
      <c r="BK112" s="177">
        <f>ROUND(I112*H112,2)</f>
        <v>0</v>
      </c>
      <c r="BL112" s="17" t="s">
        <v>163</v>
      </c>
      <c r="BM112" s="176" t="s">
        <v>792</v>
      </c>
    </row>
    <row r="113" spans="1:65" s="2" customFormat="1" ht="11.25">
      <c r="A113" s="34"/>
      <c r="B113" s="35"/>
      <c r="C113" s="36"/>
      <c r="D113" s="178" t="s">
        <v>165</v>
      </c>
      <c r="E113" s="36"/>
      <c r="F113" s="179" t="s">
        <v>235</v>
      </c>
      <c r="G113" s="36"/>
      <c r="H113" s="36"/>
      <c r="I113" s="180"/>
      <c r="J113" s="36"/>
      <c r="K113" s="36"/>
      <c r="L113" s="39"/>
      <c r="M113" s="181"/>
      <c r="N113" s="182"/>
      <c r="O113" s="64"/>
      <c r="P113" s="64"/>
      <c r="Q113" s="64"/>
      <c r="R113" s="64"/>
      <c r="S113" s="64"/>
      <c r="T113" s="65"/>
      <c r="U113" s="34"/>
      <c r="V113" s="34"/>
      <c r="W113" s="34"/>
      <c r="X113" s="34"/>
      <c r="Y113" s="34"/>
      <c r="Z113" s="34"/>
      <c r="AA113" s="34"/>
      <c r="AB113" s="34"/>
      <c r="AC113" s="34"/>
      <c r="AD113" s="34"/>
      <c r="AE113" s="34"/>
      <c r="AT113" s="17" t="s">
        <v>165</v>
      </c>
      <c r="AU113" s="17" t="s">
        <v>76</v>
      </c>
    </row>
    <row r="114" spans="1:65" s="2" customFormat="1" ht="19.5">
      <c r="A114" s="34"/>
      <c r="B114" s="35"/>
      <c r="C114" s="36"/>
      <c r="D114" s="178" t="s">
        <v>219</v>
      </c>
      <c r="E114" s="36"/>
      <c r="F114" s="194" t="s">
        <v>793</v>
      </c>
      <c r="G114" s="36"/>
      <c r="H114" s="36"/>
      <c r="I114" s="180"/>
      <c r="J114" s="36"/>
      <c r="K114" s="36"/>
      <c r="L114" s="39"/>
      <c r="M114" s="181"/>
      <c r="N114" s="182"/>
      <c r="O114" s="64"/>
      <c r="P114" s="64"/>
      <c r="Q114" s="64"/>
      <c r="R114" s="64"/>
      <c r="S114" s="64"/>
      <c r="T114" s="65"/>
      <c r="U114" s="34"/>
      <c r="V114" s="34"/>
      <c r="W114" s="34"/>
      <c r="X114" s="34"/>
      <c r="Y114" s="34"/>
      <c r="Z114" s="34"/>
      <c r="AA114" s="34"/>
      <c r="AB114" s="34"/>
      <c r="AC114" s="34"/>
      <c r="AD114" s="34"/>
      <c r="AE114" s="34"/>
      <c r="AT114" s="17" t="s">
        <v>219</v>
      </c>
      <c r="AU114" s="17" t="s">
        <v>76</v>
      </c>
    </row>
    <row r="115" spans="1:65" s="12" customFormat="1" ht="11.25">
      <c r="B115" s="183"/>
      <c r="C115" s="184"/>
      <c r="D115" s="178" t="s">
        <v>166</v>
      </c>
      <c r="E115" s="185" t="s">
        <v>35</v>
      </c>
      <c r="F115" s="186" t="s">
        <v>794</v>
      </c>
      <c r="G115" s="184"/>
      <c r="H115" s="187">
        <v>1</v>
      </c>
      <c r="I115" s="188"/>
      <c r="J115" s="184"/>
      <c r="K115" s="184"/>
      <c r="L115" s="189"/>
      <c r="M115" s="190"/>
      <c r="N115" s="191"/>
      <c r="O115" s="191"/>
      <c r="P115" s="191"/>
      <c r="Q115" s="191"/>
      <c r="R115" s="191"/>
      <c r="S115" s="191"/>
      <c r="T115" s="192"/>
      <c r="AT115" s="193" t="s">
        <v>166</v>
      </c>
      <c r="AU115" s="193" t="s">
        <v>76</v>
      </c>
      <c r="AV115" s="12" t="s">
        <v>85</v>
      </c>
      <c r="AW115" s="12" t="s">
        <v>37</v>
      </c>
      <c r="AX115" s="12" t="s">
        <v>83</v>
      </c>
      <c r="AY115" s="193" t="s">
        <v>162</v>
      </c>
    </row>
    <row r="116" spans="1:65" s="2" customFormat="1" ht="16.5" customHeight="1">
      <c r="A116" s="34"/>
      <c r="B116" s="35"/>
      <c r="C116" s="163" t="s">
        <v>199</v>
      </c>
      <c r="D116" s="163" t="s">
        <v>157</v>
      </c>
      <c r="E116" s="164" t="s">
        <v>216</v>
      </c>
      <c r="F116" s="165" t="s">
        <v>217</v>
      </c>
      <c r="G116" s="166" t="s">
        <v>202</v>
      </c>
      <c r="H116" s="167">
        <v>30</v>
      </c>
      <c r="I116" s="168"/>
      <c r="J116" s="169">
        <f>ROUND(I116*H116,2)</f>
        <v>0</v>
      </c>
      <c r="K116" s="170"/>
      <c r="L116" s="171"/>
      <c r="M116" s="172" t="s">
        <v>35</v>
      </c>
      <c r="N116" s="173" t="s">
        <v>47</v>
      </c>
      <c r="O116" s="64"/>
      <c r="P116" s="174">
        <f>O116*H116</f>
        <v>0</v>
      </c>
      <c r="Q116" s="174">
        <v>1</v>
      </c>
      <c r="R116" s="174">
        <f>Q116*H116</f>
        <v>30</v>
      </c>
      <c r="S116" s="174">
        <v>0</v>
      </c>
      <c r="T116" s="175">
        <f>S116*H116</f>
        <v>0</v>
      </c>
      <c r="U116" s="34"/>
      <c r="V116" s="34"/>
      <c r="W116" s="34"/>
      <c r="X116" s="34"/>
      <c r="Y116" s="34"/>
      <c r="Z116" s="34"/>
      <c r="AA116" s="34"/>
      <c r="AB116" s="34"/>
      <c r="AC116" s="34"/>
      <c r="AD116" s="34"/>
      <c r="AE116" s="34"/>
      <c r="AR116" s="176" t="s">
        <v>161</v>
      </c>
      <c r="AT116" s="176" t="s">
        <v>157</v>
      </c>
      <c r="AU116" s="176" t="s">
        <v>76</v>
      </c>
      <c r="AY116" s="17" t="s">
        <v>162</v>
      </c>
      <c r="BE116" s="177">
        <f>IF(N116="základní",J116,0)</f>
        <v>0</v>
      </c>
      <c r="BF116" s="177">
        <f>IF(N116="snížená",J116,0)</f>
        <v>0</v>
      </c>
      <c r="BG116" s="177">
        <f>IF(N116="zákl. přenesená",J116,0)</f>
        <v>0</v>
      </c>
      <c r="BH116" s="177">
        <f>IF(N116="sníž. přenesená",J116,0)</f>
        <v>0</v>
      </c>
      <c r="BI116" s="177">
        <f>IF(N116="nulová",J116,0)</f>
        <v>0</v>
      </c>
      <c r="BJ116" s="17" t="s">
        <v>83</v>
      </c>
      <c r="BK116" s="177">
        <f>ROUND(I116*H116,2)</f>
        <v>0</v>
      </c>
      <c r="BL116" s="17" t="s">
        <v>163</v>
      </c>
      <c r="BM116" s="176" t="s">
        <v>218</v>
      </c>
    </row>
    <row r="117" spans="1:65" s="2" customFormat="1" ht="11.25">
      <c r="A117" s="34"/>
      <c r="B117" s="35"/>
      <c r="C117" s="36"/>
      <c r="D117" s="178" t="s">
        <v>165</v>
      </c>
      <c r="E117" s="36"/>
      <c r="F117" s="179" t="s">
        <v>217</v>
      </c>
      <c r="G117" s="36"/>
      <c r="H117" s="36"/>
      <c r="I117" s="180"/>
      <c r="J117" s="36"/>
      <c r="K117" s="36"/>
      <c r="L117" s="39"/>
      <c r="M117" s="181"/>
      <c r="N117" s="182"/>
      <c r="O117" s="64"/>
      <c r="P117" s="64"/>
      <c r="Q117" s="64"/>
      <c r="R117" s="64"/>
      <c r="S117" s="64"/>
      <c r="T117" s="65"/>
      <c r="U117" s="34"/>
      <c r="V117" s="34"/>
      <c r="W117" s="34"/>
      <c r="X117" s="34"/>
      <c r="Y117" s="34"/>
      <c r="Z117" s="34"/>
      <c r="AA117" s="34"/>
      <c r="AB117" s="34"/>
      <c r="AC117" s="34"/>
      <c r="AD117" s="34"/>
      <c r="AE117" s="34"/>
      <c r="AT117" s="17" t="s">
        <v>165</v>
      </c>
      <c r="AU117" s="17" t="s">
        <v>76</v>
      </c>
    </row>
    <row r="118" spans="1:65" s="2" customFormat="1" ht="19.5">
      <c r="A118" s="34"/>
      <c r="B118" s="35"/>
      <c r="C118" s="36"/>
      <c r="D118" s="178" t="s">
        <v>219</v>
      </c>
      <c r="E118" s="36"/>
      <c r="F118" s="194" t="s">
        <v>220</v>
      </c>
      <c r="G118" s="36"/>
      <c r="H118" s="36"/>
      <c r="I118" s="180"/>
      <c r="J118" s="36"/>
      <c r="K118" s="36"/>
      <c r="L118" s="39"/>
      <c r="M118" s="181"/>
      <c r="N118" s="182"/>
      <c r="O118" s="64"/>
      <c r="P118" s="64"/>
      <c r="Q118" s="64"/>
      <c r="R118" s="64"/>
      <c r="S118" s="64"/>
      <c r="T118" s="65"/>
      <c r="U118" s="34"/>
      <c r="V118" s="34"/>
      <c r="W118" s="34"/>
      <c r="X118" s="34"/>
      <c r="Y118" s="34"/>
      <c r="Z118" s="34"/>
      <c r="AA118" s="34"/>
      <c r="AB118" s="34"/>
      <c r="AC118" s="34"/>
      <c r="AD118" s="34"/>
      <c r="AE118" s="34"/>
      <c r="AT118" s="17" t="s">
        <v>219</v>
      </c>
      <c r="AU118" s="17" t="s">
        <v>76</v>
      </c>
    </row>
    <row r="119" spans="1:65" s="12" customFormat="1" ht="11.25">
      <c r="B119" s="183"/>
      <c r="C119" s="184"/>
      <c r="D119" s="178" t="s">
        <v>166</v>
      </c>
      <c r="E119" s="185" t="s">
        <v>35</v>
      </c>
      <c r="F119" s="186" t="s">
        <v>795</v>
      </c>
      <c r="G119" s="184"/>
      <c r="H119" s="187">
        <v>30</v>
      </c>
      <c r="I119" s="188"/>
      <c r="J119" s="184"/>
      <c r="K119" s="184"/>
      <c r="L119" s="189"/>
      <c r="M119" s="190"/>
      <c r="N119" s="191"/>
      <c r="O119" s="191"/>
      <c r="P119" s="191"/>
      <c r="Q119" s="191"/>
      <c r="R119" s="191"/>
      <c r="S119" s="191"/>
      <c r="T119" s="192"/>
      <c r="AT119" s="193" t="s">
        <v>166</v>
      </c>
      <c r="AU119" s="193" t="s">
        <v>76</v>
      </c>
      <c r="AV119" s="12" t="s">
        <v>85</v>
      </c>
      <c r="AW119" s="12" t="s">
        <v>37</v>
      </c>
      <c r="AX119" s="12" t="s">
        <v>83</v>
      </c>
      <c r="AY119" s="193" t="s">
        <v>162</v>
      </c>
    </row>
    <row r="120" spans="1:65" s="13" customFormat="1" ht="25.9" customHeight="1">
      <c r="B120" s="195"/>
      <c r="C120" s="196"/>
      <c r="D120" s="197" t="s">
        <v>75</v>
      </c>
      <c r="E120" s="198" t="s">
        <v>274</v>
      </c>
      <c r="F120" s="198" t="s">
        <v>275</v>
      </c>
      <c r="G120" s="196"/>
      <c r="H120" s="196"/>
      <c r="I120" s="199"/>
      <c r="J120" s="200">
        <f>BK120</f>
        <v>0</v>
      </c>
      <c r="K120" s="196"/>
      <c r="L120" s="201"/>
      <c r="M120" s="202"/>
      <c r="N120" s="203"/>
      <c r="O120" s="203"/>
      <c r="P120" s="204">
        <f>P121</f>
        <v>0</v>
      </c>
      <c r="Q120" s="203"/>
      <c r="R120" s="204">
        <f>R121</f>
        <v>0</v>
      </c>
      <c r="S120" s="203"/>
      <c r="T120" s="205">
        <f>T121</f>
        <v>0</v>
      </c>
      <c r="AR120" s="206" t="s">
        <v>83</v>
      </c>
      <c r="AT120" s="207" t="s">
        <v>75</v>
      </c>
      <c r="AU120" s="207" t="s">
        <v>76</v>
      </c>
      <c r="AY120" s="206" t="s">
        <v>162</v>
      </c>
      <c r="BK120" s="208">
        <f>BK121</f>
        <v>0</v>
      </c>
    </row>
    <row r="121" spans="1:65" s="13" customFormat="1" ht="22.9" customHeight="1">
      <c r="B121" s="195"/>
      <c r="C121" s="196"/>
      <c r="D121" s="197" t="s">
        <v>75</v>
      </c>
      <c r="E121" s="209" t="s">
        <v>181</v>
      </c>
      <c r="F121" s="209" t="s">
        <v>276</v>
      </c>
      <c r="G121" s="196"/>
      <c r="H121" s="196"/>
      <c r="I121" s="199"/>
      <c r="J121" s="210">
        <f>BK121</f>
        <v>0</v>
      </c>
      <c r="K121" s="196"/>
      <c r="L121" s="201"/>
      <c r="M121" s="202"/>
      <c r="N121" s="203"/>
      <c r="O121" s="203"/>
      <c r="P121" s="204">
        <f>SUM(P122:P201)</f>
        <v>0</v>
      </c>
      <c r="Q121" s="203"/>
      <c r="R121" s="204">
        <f>SUM(R122:R201)</f>
        <v>0</v>
      </c>
      <c r="S121" s="203"/>
      <c r="T121" s="205">
        <f>SUM(T122:T201)</f>
        <v>0</v>
      </c>
      <c r="AR121" s="206" t="s">
        <v>83</v>
      </c>
      <c r="AT121" s="207" t="s">
        <v>75</v>
      </c>
      <c r="AU121" s="207" t="s">
        <v>83</v>
      </c>
      <c r="AY121" s="206" t="s">
        <v>162</v>
      </c>
      <c r="BK121" s="208">
        <f>SUM(BK122:BK201)</f>
        <v>0</v>
      </c>
    </row>
    <row r="122" spans="1:65" s="2" customFormat="1" ht="16.5" customHeight="1">
      <c r="A122" s="34"/>
      <c r="B122" s="35"/>
      <c r="C122" s="211" t="s">
        <v>205</v>
      </c>
      <c r="D122" s="211" t="s">
        <v>278</v>
      </c>
      <c r="E122" s="212" t="s">
        <v>287</v>
      </c>
      <c r="F122" s="213" t="s">
        <v>288</v>
      </c>
      <c r="G122" s="214" t="s">
        <v>236</v>
      </c>
      <c r="H122" s="215">
        <v>20</v>
      </c>
      <c r="I122" s="216"/>
      <c r="J122" s="217">
        <f>ROUND(I122*H122,2)</f>
        <v>0</v>
      </c>
      <c r="K122" s="218"/>
      <c r="L122" s="39"/>
      <c r="M122" s="219" t="s">
        <v>35</v>
      </c>
      <c r="N122" s="220" t="s">
        <v>47</v>
      </c>
      <c r="O122" s="64"/>
      <c r="P122" s="174">
        <f>O122*H122</f>
        <v>0</v>
      </c>
      <c r="Q122" s="174">
        <v>0</v>
      </c>
      <c r="R122" s="174">
        <f>Q122*H122</f>
        <v>0</v>
      </c>
      <c r="S122" s="174">
        <v>0</v>
      </c>
      <c r="T122" s="175">
        <f>S122*H122</f>
        <v>0</v>
      </c>
      <c r="U122" s="34"/>
      <c r="V122" s="34"/>
      <c r="W122" s="34"/>
      <c r="X122" s="34"/>
      <c r="Y122" s="34"/>
      <c r="Z122" s="34"/>
      <c r="AA122" s="34"/>
      <c r="AB122" s="34"/>
      <c r="AC122" s="34"/>
      <c r="AD122" s="34"/>
      <c r="AE122" s="34"/>
      <c r="AR122" s="176" t="s">
        <v>163</v>
      </c>
      <c r="AT122" s="176" t="s">
        <v>278</v>
      </c>
      <c r="AU122" s="176" t="s">
        <v>85</v>
      </c>
      <c r="AY122" s="17" t="s">
        <v>162</v>
      </c>
      <c r="BE122" s="177">
        <f>IF(N122="základní",J122,0)</f>
        <v>0</v>
      </c>
      <c r="BF122" s="177">
        <f>IF(N122="snížená",J122,0)</f>
        <v>0</v>
      </c>
      <c r="BG122" s="177">
        <f>IF(N122="zákl. přenesená",J122,0)</f>
        <v>0</v>
      </c>
      <c r="BH122" s="177">
        <f>IF(N122="sníž. přenesená",J122,0)</f>
        <v>0</v>
      </c>
      <c r="BI122" s="177">
        <f>IF(N122="nulová",J122,0)</f>
        <v>0</v>
      </c>
      <c r="BJ122" s="17" t="s">
        <v>83</v>
      </c>
      <c r="BK122" s="177">
        <f>ROUND(I122*H122,2)</f>
        <v>0</v>
      </c>
      <c r="BL122" s="17" t="s">
        <v>163</v>
      </c>
      <c r="BM122" s="176" t="s">
        <v>289</v>
      </c>
    </row>
    <row r="123" spans="1:65" s="2" customFormat="1" ht="19.5">
      <c r="A123" s="34"/>
      <c r="B123" s="35"/>
      <c r="C123" s="36"/>
      <c r="D123" s="178" t="s">
        <v>165</v>
      </c>
      <c r="E123" s="36"/>
      <c r="F123" s="179" t="s">
        <v>290</v>
      </c>
      <c r="G123" s="36"/>
      <c r="H123" s="36"/>
      <c r="I123" s="180"/>
      <c r="J123" s="36"/>
      <c r="K123" s="36"/>
      <c r="L123" s="39"/>
      <c r="M123" s="181"/>
      <c r="N123" s="182"/>
      <c r="O123" s="64"/>
      <c r="P123" s="64"/>
      <c r="Q123" s="64"/>
      <c r="R123" s="64"/>
      <c r="S123" s="64"/>
      <c r="T123" s="65"/>
      <c r="U123" s="34"/>
      <c r="V123" s="34"/>
      <c r="W123" s="34"/>
      <c r="X123" s="34"/>
      <c r="Y123" s="34"/>
      <c r="Z123" s="34"/>
      <c r="AA123" s="34"/>
      <c r="AB123" s="34"/>
      <c r="AC123" s="34"/>
      <c r="AD123" s="34"/>
      <c r="AE123" s="34"/>
      <c r="AT123" s="17" t="s">
        <v>165</v>
      </c>
      <c r="AU123" s="17" t="s">
        <v>85</v>
      </c>
    </row>
    <row r="124" spans="1:65" s="12" customFormat="1" ht="11.25">
      <c r="B124" s="183"/>
      <c r="C124" s="184"/>
      <c r="D124" s="178" t="s">
        <v>166</v>
      </c>
      <c r="E124" s="185" t="s">
        <v>35</v>
      </c>
      <c r="F124" s="186" t="s">
        <v>796</v>
      </c>
      <c r="G124" s="184"/>
      <c r="H124" s="187">
        <v>20</v>
      </c>
      <c r="I124" s="188"/>
      <c r="J124" s="184"/>
      <c r="K124" s="184"/>
      <c r="L124" s="189"/>
      <c r="M124" s="190"/>
      <c r="N124" s="191"/>
      <c r="O124" s="191"/>
      <c r="P124" s="191"/>
      <c r="Q124" s="191"/>
      <c r="R124" s="191"/>
      <c r="S124" s="191"/>
      <c r="T124" s="192"/>
      <c r="AT124" s="193" t="s">
        <v>166</v>
      </c>
      <c r="AU124" s="193" t="s">
        <v>85</v>
      </c>
      <c r="AV124" s="12" t="s">
        <v>85</v>
      </c>
      <c r="AW124" s="12" t="s">
        <v>37</v>
      </c>
      <c r="AX124" s="12" t="s">
        <v>83</v>
      </c>
      <c r="AY124" s="193" t="s">
        <v>162</v>
      </c>
    </row>
    <row r="125" spans="1:65" s="2" customFormat="1" ht="21.75" customHeight="1">
      <c r="A125" s="34"/>
      <c r="B125" s="35"/>
      <c r="C125" s="211" t="s">
        <v>210</v>
      </c>
      <c r="D125" s="211" t="s">
        <v>278</v>
      </c>
      <c r="E125" s="212" t="s">
        <v>312</v>
      </c>
      <c r="F125" s="213" t="s">
        <v>313</v>
      </c>
      <c r="G125" s="214" t="s">
        <v>160</v>
      </c>
      <c r="H125" s="215">
        <v>9</v>
      </c>
      <c r="I125" s="216"/>
      <c r="J125" s="217">
        <f>ROUND(I125*H125,2)</f>
        <v>0</v>
      </c>
      <c r="K125" s="218"/>
      <c r="L125" s="39"/>
      <c r="M125" s="219" t="s">
        <v>35</v>
      </c>
      <c r="N125" s="220" t="s">
        <v>47</v>
      </c>
      <c r="O125" s="64"/>
      <c r="P125" s="174">
        <f>O125*H125</f>
        <v>0</v>
      </c>
      <c r="Q125" s="174">
        <v>0</v>
      </c>
      <c r="R125" s="174">
        <f>Q125*H125</f>
        <v>0</v>
      </c>
      <c r="S125" s="174">
        <v>0</v>
      </c>
      <c r="T125" s="175">
        <f>S125*H125</f>
        <v>0</v>
      </c>
      <c r="U125" s="34"/>
      <c r="V125" s="34"/>
      <c r="W125" s="34"/>
      <c r="X125" s="34"/>
      <c r="Y125" s="34"/>
      <c r="Z125" s="34"/>
      <c r="AA125" s="34"/>
      <c r="AB125" s="34"/>
      <c r="AC125" s="34"/>
      <c r="AD125" s="34"/>
      <c r="AE125" s="34"/>
      <c r="AR125" s="176" t="s">
        <v>163</v>
      </c>
      <c r="AT125" s="176" t="s">
        <v>278</v>
      </c>
      <c r="AU125" s="176" t="s">
        <v>85</v>
      </c>
      <c r="AY125" s="17" t="s">
        <v>162</v>
      </c>
      <c r="BE125" s="177">
        <f>IF(N125="základní",J125,0)</f>
        <v>0</v>
      </c>
      <c r="BF125" s="177">
        <f>IF(N125="snížená",J125,0)</f>
        <v>0</v>
      </c>
      <c r="BG125" s="177">
        <f>IF(N125="zákl. přenesená",J125,0)</f>
        <v>0</v>
      </c>
      <c r="BH125" s="177">
        <f>IF(N125="sníž. přenesená",J125,0)</f>
        <v>0</v>
      </c>
      <c r="BI125" s="177">
        <f>IF(N125="nulová",J125,0)</f>
        <v>0</v>
      </c>
      <c r="BJ125" s="17" t="s">
        <v>83</v>
      </c>
      <c r="BK125" s="177">
        <f>ROUND(I125*H125,2)</f>
        <v>0</v>
      </c>
      <c r="BL125" s="17" t="s">
        <v>163</v>
      </c>
      <c r="BM125" s="176" t="s">
        <v>728</v>
      </c>
    </row>
    <row r="126" spans="1:65" s="2" customFormat="1" ht="48.75">
      <c r="A126" s="34"/>
      <c r="B126" s="35"/>
      <c r="C126" s="36"/>
      <c r="D126" s="178" t="s">
        <v>165</v>
      </c>
      <c r="E126" s="36"/>
      <c r="F126" s="179" t="s">
        <v>315</v>
      </c>
      <c r="G126" s="36"/>
      <c r="H126" s="36"/>
      <c r="I126" s="180"/>
      <c r="J126" s="36"/>
      <c r="K126" s="36"/>
      <c r="L126" s="39"/>
      <c r="M126" s="181"/>
      <c r="N126" s="182"/>
      <c r="O126" s="64"/>
      <c r="P126" s="64"/>
      <c r="Q126" s="64"/>
      <c r="R126" s="64"/>
      <c r="S126" s="64"/>
      <c r="T126" s="65"/>
      <c r="U126" s="34"/>
      <c r="V126" s="34"/>
      <c r="W126" s="34"/>
      <c r="X126" s="34"/>
      <c r="Y126" s="34"/>
      <c r="Z126" s="34"/>
      <c r="AA126" s="34"/>
      <c r="AB126" s="34"/>
      <c r="AC126" s="34"/>
      <c r="AD126" s="34"/>
      <c r="AE126" s="34"/>
      <c r="AT126" s="17" t="s">
        <v>165</v>
      </c>
      <c r="AU126" s="17" t="s">
        <v>85</v>
      </c>
    </row>
    <row r="127" spans="1:65" s="12" customFormat="1" ht="11.25">
      <c r="B127" s="183"/>
      <c r="C127" s="184"/>
      <c r="D127" s="178" t="s">
        <v>166</v>
      </c>
      <c r="E127" s="185" t="s">
        <v>35</v>
      </c>
      <c r="F127" s="186" t="s">
        <v>797</v>
      </c>
      <c r="G127" s="184"/>
      <c r="H127" s="187">
        <v>9</v>
      </c>
      <c r="I127" s="188"/>
      <c r="J127" s="184"/>
      <c r="K127" s="184"/>
      <c r="L127" s="189"/>
      <c r="M127" s="190"/>
      <c r="N127" s="191"/>
      <c r="O127" s="191"/>
      <c r="P127" s="191"/>
      <c r="Q127" s="191"/>
      <c r="R127" s="191"/>
      <c r="S127" s="191"/>
      <c r="T127" s="192"/>
      <c r="AT127" s="193" t="s">
        <v>166</v>
      </c>
      <c r="AU127" s="193" t="s">
        <v>85</v>
      </c>
      <c r="AV127" s="12" t="s">
        <v>85</v>
      </c>
      <c r="AW127" s="12" t="s">
        <v>37</v>
      </c>
      <c r="AX127" s="12" t="s">
        <v>83</v>
      </c>
      <c r="AY127" s="193" t="s">
        <v>162</v>
      </c>
    </row>
    <row r="128" spans="1:65" s="2" customFormat="1" ht="16.5" customHeight="1">
      <c r="A128" s="34"/>
      <c r="B128" s="35"/>
      <c r="C128" s="211" t="s">
        <v>215</v>
      </c>
      <c r="D128" s="211" t="s">
        <v>278</v>
      </c>
      <c r="E128" s="212" t="s">
        <v>798</v>
      </c>
      <c r="F128" s="213" t="s">
        <v>799</v>
      </c>
      <c r="G128" s="214" t="s">
        <v>230</v>
      </c>
      <c r="H128" s="215">
        <v>25</v>
      </c>
      <c r="I128" s="216"/>
      <c r="J128" s="217">
        <f>ROUND(I128*H128,2)</f>
        <v>0</v>
      </c>
      <c r="K128" s="218"/>
      <c r="L128" s="39"/>
      <c r="M128" s="219" t="s">
        <v>35</v>
      </c>
      <c r="N128" s="220" t="s">
        <v>47</v>
      </c>
      <c r="O128" s="64"/>
      <c r="P128" s="174">
        <f>O128*H128</f>
        <v>0</v>
      </c>
      <c r="Q128" s="174">
        <v>0</v>
      </c>
      <c r="R128" s="174">
        <f>Q128*H128</f>
        <v>0</v>
      </c>
      <c r="S128" s="174">
        <v>0</v>
      </c>
      <c r="T128" s="175">
        <f>S128*H128</f>
        <v>0</v>
      </c>
      <c r="U128" s="34"/>
      <c r="V128" s="34"/>
      <c r="W128" s="34"/>
      <c r="X128" s="34"/>
      <c r="Y128" s="34"/>
      <c r="Z128" s="34"/>
      <c r="AA128" s="34"/>
      <c r="AB128" s="34"/>
      <c r="AC128" s="34"/>
      <c r="AD128" s="34"/>
      <c r="AE128" s="34"/>
      <c r="AR128" s="176" t="s">
        <v>163</v>
      </c>
      <c r="AT128" s="176" t="s">
        <v>278</v>
      </c>
      <c r="AU128" s="176" t="s">
        <v>85</v>
      </c>
      <c r="AY128" s="17" t="s">
        <v>162</v>
      </c>
      <c r="BE128" s="177">
        <f>IF(N128="základní",J128,0)</f>
        <v>0</v>
      </c>
      <c r="BF128" s="177">
        <f>IF(N128="snížená",J128,0)</f>
        <v>0</v>
      </c>
      <c r="BG128" s="177">
        <f>IF(N128="zákl. přenesená",J128,0)</f>
        <v>0</v>
      </c>
      <c r="BH128" s="177">
        <f>IF(N128="sníž. přenesená",J128,0)</f>
        <v>0</v>
      </c>
      <c r="BI128" s="177">
        <f>IF(N128="nulová",J128,0)</f>
        <v>0</v>
      </c>
      <c r="BJ128" s="17" t="s">
        <v>83</v>
      </c>
      <c r="BK128" s="177">
        <f>ROUND(I128*H128,2)</f>
        <v>0</v>
      </c>
      <c r="BL128" s="17" t="s">
        <v>163</v>
      </c>
      <c r="BM128" s="176" t="s">
        <v>800</v>
      </c>
    </row>
    <row r="129" spans="1:65" s="2" customFormat="1" ht="39">
      <c r="A129" s="34"/>
      <c r="B129" s="35"/>
      <c r="C129" s="36"/>
      <c r="D129" s="178" t="s">
        <v>165</v>
      </c>
      <c r="E129" s="36"/>
      <c r="F129" s="179" t="s">
        <v>801</v>
      </c>
      <c r="G129" s="36"/>
      <c r="H129" s="36"/>
      <c r="I129" s="180"/>
      <c r="J129" s="36"/>
      <c r="K129" s="36"/>
      <c r="L129" s="39"/>
      <c r="M129" s="181"/>
      <c r="N129" s="182"/>
      <c r="O129" s="64"/>
      <c r="P129" s="64"/>
      <c r="Q129" s="64"/>
      <c r="R129" s="64"/>
      <c r="S129" s="64"/>
      <c r="T129" s="65"/>
      <c r="U129" s="34"/>
      <c r="V129" s="34"/>
      <c r="W129" s="34"/>
      <c r="X129" s="34"/>
      <c r="Y129" s="34"/>
      <c r="Z129" s="34"/>
      <c r="AA129" s="34"/>
      <c r="AB129" s="34"/>
      <c r="AC129" s="34"/>
      <c r="AD129" s="34"/>
      <c r="AE129" s="34"/>
      <c r="AT129" s="17" t="s">
        <v>165</v>
      </c>
      <c r="AU129" s="17" t="s">
        <v>85</v>
      </c>
    </row>
    <row r="130" spans="1:65" s="12" customFormat="1" ht="11.25">
      <c r="B130" s="183"/>
      <c r="C130" s="184"/>
      <c r="D130" s="178" t="s">
        <v>166</v>
      </c>
      <c r="E130" s="185" t="s">
        <v>35</v>
      </c>
      <c r="F130" s="186" t="s">
        <v>802</v>
      </c>
      <c r="G130" s="184"/>
      <c r="H130" s="187">
        <v>25</v>
      </c>
      <c r="I130" s="188"/>
      <c r="J130" s="184"/>
      <c r="K130" s="184"/>
      <c r="L130" s="189"/>
      <c r="M130" s="190"/>
      <c r="N130" s="191"/>
      <c r="O130" s="191"/>
      <c r="P130" s="191"/>
      <c r="Q130" s="191"/>
      <c r="R130" s="191"/>
      <c r="S130" s="191"/>
      <c r="T130" s="192"/>
      <c r="AT130" s="193" t="s">
        <v>166</v>
      </c>
      <c r="AU130" s="193" t="s">
        <v>85</v>
      </c>
      <c r="AV130" s="12" t="s">
        <v>85</v>
      </c>
      <c r="AW130" s="12" t="s">
        <v>37</v>
      </c>
      <c r="AX130" s="12" t="s">
        <v>83</v>
      </c>
      <c r="AY130" s="193" t="s">
        <v>162</v>
      </c>
    </row>
    <row r="131" spans="1:65" s="2" customFormat="1" ht="16.5" customHeight="1">
      <c r="A131" s="34"/>
      <c r="B131" s="35"/>
      <c r="C131" s="211" t="s">
        <v>222</v>
      </c>
      <c r="D131" s="211" t="s">
        <v>278</v>
      </c>
      <c r="E131" s="212" t="s">
        <v>803</v>
      </c>
      <c r="F131" s="213" t="s">
        <v>804</v>
      </c>
      <c r="G131" s="214" t="s">
        <v>160</v>
      </c>
      <c r="H131" s="215">
        <v>4</v>
      </c>
      <c r="I131" s="216"/>
      <c r="J131" s="217">
        <f>ROUND(I131*H131,2)</f>
        <v>0</v>
      </c>
      <c r="K131" s="218"/>
      <c r="L131" s="39"/>
      <c r="M131" s="219" t="s">
        <v>35</v>
      </c>
      <c r="N131" s="220" t="s">
        <v>47</v>
      </c>
      <c r="O131" s="64"/>
      <c r="P131" s="174">
        <f>O131*H131</f>
        <v>0</v>
      </c>
      <c r="Q131" s="174">
        <v>0</v>
      </c>
      <c r="R131" s="174">
        <f>Q131*H131</f>
        <v>0</v>
      </c>
      <c r="S131" s="174">
        <v>0</v>
      </c>
      <c r="T131" s="175">
        <f>S131*H131</f>
        <v>0</v>
      </c>
      <c r="U131" s="34"/>
      <c r="V131" s="34"/>
      <c r="W131" s="34"/>
      <c r="X131" s="34"/>
      <c r="Y131" s="34"/>
      <c r="Z131" s="34"/>
      <c r="AA131" s="34"/>
      <c r="AB131" s="34"/>
      <c r="AC131" s="34"/>
      <c r="AD131" s="34"/>
      <c r="AE131" s="34"/>
      <c r="AR131" s="176" t="s">
        <v>163</v>
      </c>
      <c r="AT131" s="176" t="s">
        <v>278</v>
      </c>
      <c r="AU131" s="176" t="s">
        <v>85</v>
      </c>
      <c r="AY131" s="17" t="s">
        <v>162</v>
      </c>
      <c r="BE131" s="177">
        <f>IF(N131="základní",J131,0)</f>
        <v>0</v>
      </c>
      <c r="BF131" s="177">
        <f>IF(N131="snížená",J131,0)</f>
        <v>0</v>
      </c>
      <c r="BG131" s="177">
        <f>IF(N131="zákl. přenesená",J131,0)</f>
        <v>0</v>
      </c>
      <c r="BH131" s="177">
        <f>IF(N131="sníž. přenesená",J131,0)</f>
        <v>0</v>
      </c>
      <c r="BI131" s="177">
        <f>IF(N131="nulová",J131,0)</f>
        <v>0</v>
      </c>
      <c r="BJ131" s="17" t="s">
        <v>83</v>
      </c>
      <c r="BK131" s="177">
        <f>ROUND(I131*H131,2)</f>
        <v>0</v>
      </c>
      <c r="BL131" s="17" t="s">
        <v>163</v>
      </c>
      <c r="BM131" s="176" t="s">
        <v>805</v>
      </c>
    </row>
    <row r="132" spans="1:65" s="2" customFormat="1" ht="19.5">
      <c r="A132" s="34"/>
      <c r="B132" s="35"/>
      <c r="C132" s="36"/>
      <c r="D132" s="178" t="s">
        <v>165</v>
      </c>
      <c r="E132" s="36"/>
      <c r="F132" s="179" t="s">
        <v>806</v>
      </c>
      <c r="G132" s="36"/>
      <c r="H132" s="36"/>
      <c r="I132" s="180"/>
      <c r="J132" s="36"/>
      <c r="K132" s="36"/>
      <c r="L132" s="39"/>
      <c r="M132" s="181"/>
      <c r="N132" s="182"/>
      <c r="O132" s="64"/>
      <c r="P132" s="64"/>
      <c r="Q132" s="64"/>
      <c r="R132" s="64"/>
      <c r="S132" s="64"/>
      <c r="T132" s="65"/>
      <c r="U132" s="34"/>
      <c r="V132" s="34"/>
      <c r="W132" s="34"/>
      <c r="X132" s="34"/>
      <c r="Y132" s="34"/>
      <c r="Z132" s="34"/>
      <c r="AA132" s="34"/>
      <c r="AB132" s="34"/>
      <c r="AC132" s="34"/>
      <c r="AD132" s="34"/>
      <c r="AE132" s="34"/>
      <c r="AT132" s="17" t="s">
        <v>165</v>
      </c>
      <c r="AU132" s="17" t="s">
        <v>85</v>
      </c>
    </row>
    <row r="133" spans="1:65" s="12" customFormat="1" ht="11.25">
      <c r="B133" s="183"/>
      <c r="C133" s="184"/>
      <c r="D133" s="178" t="s">
        <v>166</v>
      </c>
      <c r="E133" s="185" t="s">
        <v>35</v>
      </c>
      <c r="F133" s="186" t="s">
        <v>542</v>
      </c>
      <c r="G133" s="184"/>
      <c r="H133" s="187">
        <v>4</v>
      </c>
      <c r="I133" s="188"/>
      <c r="J133" s="184"/>
      <c r="K133" s="184"/>
      <c r="L133" s="189"/>
      <c r="M133" s="190"/>
      <c r="N133" s="191"/>
      <c r="O133" s="191"/>
      <c r="P133" s="191"/>
      <c r="Q133" s="191"/>
      <c r="R133" s="191"/>
      <c r="S133" s="191"/>
      <c r="T133" s="192"/>
      <c r="AT133" s="193" t="s">
        <v>166</v>
      </c>
      <c r="AU133" s="193" t="s">
        <v>85</v>
      </c>
      <c r="AV133" s="12" t="s">
        <v>85</v>
      </c>
      <c r="AW133" s="12" t="s">
        <v>37</v>
      </c>
      <c r="AX133" s="12" t="s">
        <v>83</v>
      </c>
      <c r="AY133" s="193" t="s">
        <v>162</v>
      </c>
    </row>
    <row r="134" spans="1:65" s="2" customFormat="1" ht="16.5" customHeight="1">
      <c r="A134" s="34"/>
      <c r="B134" s="35"/>
      <c r="C134" s="211" t="s">
        <v>227</v>
      </c>
      <c r="D134" s="211" t="s">
        <v>278</v>
      </c>
      <c r="E134" s="212" t="s">
        <v>729</v>
      </c>
      <c r="F134" s="213" t="s">
        <v>730</v>
      </c>
      <c r="G134" s="214" t="s">
        <v>236</v>
      </c>
      <c r="H134" s="215">
        <v>10</v>
      </c>
      <c r="I134" s="216"/>
      <c r="J134" s="217">
        <f>ROUND(I134*H134,2)</f>
        <v>0</v>
      </c>
      <c r="K134" s="218"/>
      <c r="L134" s="39"/>
      <c r="M134" s="219" t="s">
        <v>35</v>
      </c>
      <c r="N134" s="220" t="s">
        <v>47</v>
      </c>
      <c r="O134" s="64"/>
      <c r="P134" s="174">
        <f>O134*H134</f>
        <v>0</v>
      </c>
      <c r="Q134" s="174">
        <v>0</v>
      </c>
      <c r="R134" s="174">
        <f>Q134*H134</f>
        <v>0</v>
      </c>
      <c r="S134" s="174">
        <v>0</v>
      </c>
      <c r="T134" s="175">
        <f>S134*H134</f>
        <v>0</v>
      </c>
      <c r="U134" s="34"/>
      <c r="V134" s="34"/>
      <c r="W134" s="34"/>
      <c r="X134" s="34"/>
      <c r="Y134" s="34"/>
      <c r="Z134" s="34"/>
      <c r="AA134" s="34"/>
      <c r="AB134" s="34"/>
      <c r="AC134" s="34"/>
      <c r="AD134" s="34"/>
      <c r="AE134" s="34"/>
      <c r="AR134" s="176" t="s">
        <v>163</v>
      </c>
      <c r="AT134" s="176" t="s">
        <v>278</v>
      </c>
      <c r="AU134" s="176" t="s">
        <v>85</v>
      </c>
      <c r="AY134" s="17" t="s">
        <v>162</v>
      </c>
      <c r="BE134" s="177">
        <f>IF(N134="základní",J134,0)</f>
        <v>0</v>
      </c>
      <c r="BF134" s="177">
        <f>IF(N134="snížená",J134,0)</f>
        <v>0</v>
      </c>
      <c r="BG134" s="177">
        <f>IF(N134="zákl. přenesená",J134,0)</f>
        <v>0</v>
      </c>
      <c r="BH134" s="177">
        <f>IF(N134="sníž. přenesená",J134,0)</f>
        <v>0</v>
      </c>
      <c r="BI134" s="177">
        <f>IF(N134="nulová",J134,0)</f>
        <v>0</v>
      </c>
      <c r="BJ134" s="17" t="s">
        <v>83</v>
      </c>
      <c r="BK134" s="177">
        <f>ROUND(I134*H134,2)</f>
        <v>0</v>
      </c>
      <c r="BL134" s="17" t="s">
        <v>163</v>
      </c>
      <c r="BM134" s="176" t="s">
        <v>731</v>
      </c>
    </row>
    <row r="135" spans="1:65" s="2" customFormat="1" ht="58.5">
      <c r="A135" s="34"/>
      <c r="B135" s="35"/>
      <c r="C135" s="36"/>
      <c r="D135" s="178" t="s">
        <v>165</v>
      </c>
      <c r="E135" s="36"/>
      <c r="F135" s="179" t="s">
        <v>732</v>
      </c>
      <c r="G135" s="36"/>
      <c r="H135" s="36"/>
      <c r="I135" s="180"/>
      <c r="J135" s="36"/>
      <c r="K135" s="36"/>
      <c r="L135" s="39"/>
      <c r="M135" s="181"/>
      <c r="N135" s="182"/>
      <c r="O135" s="64"/>
      <c r="P135" s="64"/>
      <c r="Q135" s="64"/>
      <c r="R135" s="64"/>
      <c r="S135" s="64"/>
      <c r="T135" s="65"/>
      <c r="U135" s="34"/>
      <c r="V135" s="34"/>
      <c r="W135" s="34"/>
      <c r="X135" s="34"/>
      <c r="Y135" s="34"/>
      <c r="Z135" s="34"/>
      <c r="AA135" s="34"/>
      <c r="AB135" s="34"/>
      <c r="AC135" s="34"/>
      <c r="AD135" s="34"/>
      <c r="AE135" s="34"/>
      <c r="AT135" s="17" t="s">
        <v>165</v>
      </c>
      <c r="AU135" s="17" t="s">
        <v>85</v>
      </c>
    </row>
    <row r="136" spans="1:65" s="2" customFormat="1" ht="19.5">
      <c r="A136" s="34"/>
      <c r="B136" s="35"/>
      <c r="C136" s="36"/>
      <c r="D136" s="178" t="s">
        <v>219</v>
      </c>
      <c r="E136" s="36"/>
      <c r="F136" s="194" t="s">
        <v>807</v>
      </c>
      <c r="G136" s="36"/>
      <c r="H136" s="36"/>
      <c r="I136" s="180"/>
      <c r="J136" s="36"/>
      <c r="K136" s="36"/>
      <c r="L136" s="39"/>
      <c r="M136" s="181"/>
      <c r="N136" s="182"/>
      <c r="O136" s="64"/>
      <c r="P136" s="64"/>
      <c r="Q136" s="64"/>
      <c r="R136" s="64"/>
      <c r="S136" s="64"/>
      <c r="T136" s="65"/>
      <c r="U136" s="34"/>
      <c r="V136" s="34"/>
      <c r="W136" s="34"/>
      <c r="X136" s="34"/>
      <c r="Y136" s="34"/>
      <c r="Z136" s="34"/>
      <c r="AA136" s="34"/>
      <c r="AB136" s="34"/>
      <c r="AC136" s="34"/>
      <c r="AD136" s="34"/>
      <c r="AE136" s="34"/>
      <c r="AT136" s="17" t="s">
        <v>219</v>
      </c>
      <c r="AU136" s="17" t="s">
        <v>85</v>
      </c>
    </row>
    <row r="137" spans="1:65" s="12" customFormat="1" ht="11.25">
      <c r="B137" s="183"/>
      <c r="C137" s="184"/>
      <c r="D137" s="178" t="s">
        <v>166</v>
      </c>
      <c r="E137" s="185" t="s">
        <v>35</v>
      </c>
      <c r="F137" s="186" t="s">
        <v>185</v>
      </c>
      <c r="G137" s="184"/>
      <c r="H137" s="187">
        <v>10</v>
      </c>
      <c r="I137" s="188"/>
      <c r="J137" s="184"/>
      <c r="K137" s="184"/>
      <c r="L137" s="189"/>
      <c r="M137" s="190"/>
      <c r="N137" s="191"/>
      <c r="O137" s="191"/>
      <c r="P137" s="191"/>
      <c r="Q137" s="191"/>
      <c r="R137" s="191"/>
      <c r="S137" s="191"/>
      <c r="T137" s="192"/>
      <c r="AT137" s="193" t="s">
        <v>166</v>
      </c>
      <c r="AU137" s="193" t="s">
        <v>85</v>
      </c>
      <c r="AV137" s="12" t="s">
        <v>85</v>
      </c>
      <c r="AW137" s="12" t="s">
        <v>37</v>
      </c>
      <c r="AX137" s="12" t="s">
        <v>83</v>
      </c>
      <c r="AY137" s="193" t="s">
        <v>162</v>
      </c>
    </row>
    <row r="138" spans="1:65" s="2" customFormat="1" ht="16.5" customHeight="1">
      <c r="A138" s="34"/>
      <c r="B138" s="35"/>
      <c r="C138" s="211" t="s">
        <v>8</v>
      </c>
      <c r="D138" s="211" t="s">
        <v>278</v>
      </c>
      <c r="E138" s="212" t="s">
        <v>386</v>
      </c>
      <c r="F138" s="213" t="s">
        <v>387</v>
      </c>
      <c r="G138" s="214" t="s">
        <v>380</v>
      </c>
      <c r="H138" s="215">
        <v>4</v>
      </c>
      <c r="I138" s="216"/>
      <c r="J138" s="217">
        <f>ROUND(I138*H138,2)</f>
        <v>0</v>
      </c>
      <c r="K138" s="218"/>
      <c r="L138" s="39"/>
      <c r="M138" s="219" t="s">
        <v>35</v>
      </c>
      <c r="N138" s="220" t="s">
        <v>47</v>
      </c>
      <c r="O138" s="64"/>
      <c r="P138" s="174">
        <f>O138*H138</f>
        <v>0</v>
      </c>
      <c r="Q138" s="174">
        <v>0</v>
      </c>
      <c r="R138" s="174">
        <f>Q138*H138</f>
        <v>0</v>
      </c>
      <c r="S138" s="174">
        <v>0</v>
      </c>
      <c r="T138" s="175">
        <f>S138*H138</f>
        <v>0</v>
      </c>
      <c r="U138" s="34"/>
      <c r="V138" s="34"/>
      <c r="W138" s="34"/>
      <c r="X138" s="34"/>
      <c r="Y138" s="34"/>
      <c r="Z138" s="34"/>
      <c r="AA138" s="34"/>
      <c r="AB138" s="34"/>
      <c r="AC138" s="34"/>
      <c r="AD138" s="34"/>
      <c r="AE138" s="34"/>
      <c r="AR138" s="176" t="s">
        <v>163</v>
      </c>
      <c r="AT138" s="176" t="s">
        <v>278</v>
      </c>
      <c r="AU138" s="176" t="s">
        <v>85</v>
      </c>
      <c r="AY138" s="17" t="s">
        <v>162</v>
      </c>
      <c r="BE138" s="177">
        <f>IF(N138="základní",J138,0)</f>
        <v>0</v>
      </c>
      <c r="BF138" s="177">
        <f>IF(N138="snížená",J138,0)</f>
        <v>0</v>
      </c>
      <c r="BG138" s="177">
        <f>IF(N138="zákl. přenesená",J138,0)</f>
        <v>0</v>
      </c>
      <c r="BH138" s="177">
        <f>IF(N138="sníž. přenesená",J138,0)</f>
        <v>0</v>
      </c>
      <c r="BI138" s="177">
        <f>IF(N138="nulová",J138,0)</f>
        <v>0</v>
      </c>
      <c r="BJ138" s="17" t="s">
        <v>83</v>
      </c>
      <c r="BK138" s="177">
        <f>ROUND(I138*H138,2)</f>
        <v>0</v>
      </c>
      <c r="BL138" s="17" t="s">
        <v>163</v>
      </c>
      <c r="BM138" s="176" t="s">
        <v>808</v>
      </c>
    </row>
    <row r="139" spans="1:65" s="2" customFormat="1" ht="39">
      <c r="A139" s="34"/>
      <c r="B139" s="35"/>
      <c r="C139" s="36"/>
      <c r="D139" s="178" t="s">
        <v>165</v>
      </c>
      <c r="E139" s="36"/>
      <c r="F139" s="179" t="s">
        <v>389</v>
      </c>
      <c r="G139" s="36"/>
      <c r="H139" s="36"/>
      <c r="I139" s="180"/>
      <c r="J139" s="36"/>
      <c r="K139" s="36"/>
      <c r="L139" s="39"/>
      <c r="M139" s="181"/>
      <c r="N139" s="182"/>
      <c r="O139" s="64"/>
      <c r="P139" s="64"/>
      <c r="Q139" s="64"/>
      <c r="R139" s="64"/>
      <c r="S139" s="64"/>
      <c r="T139" s="65"/>
      <c r="U139" s="34"/>
      <c r="V139" s="34"/>
      <c r="W139" s="34"/>
      <c r="X139" s="34"/>
      <c r="Y139" s="34"/>
      <c r="Z139" s="34"/>
      <c r="AA139" s="34"/>
      <c r="AB139" s="34"/>
      <c r="AC139" s="34"/>
      <c r="AD139" s="34"/>
      <c r="AE139" s="34"/>
      <c r="AT139" s="17" t="s">
        <v>165</v>
      </c>
      <c r="AU139" s="17" t="s">
        <v>85</v>
      </c>
    </row>
    <row r="140" spans="1:65" s="2" customFormat="1" ht="19.5">
      <c r="A140" s="34"/>
      <c r="B140" s="35"/>
      <c r="C140" s="36"/>
      <c r="D140" s="178" t="s">
        <v>219</v>
      </c>
      <c r="E140" s="36"/>
      <c r="F140" s="194" t="s">
        <v>390</v>
      </c>
      <c r="G140" s="36"/>
      <c r="H140" s="36"/>
      <c r="I140" s="180"/>
      <c r="J140" s="36"/>
      <c r="K140" s="36"/>
      <c r="L140" s="39"/>
      <c r="M140" s="181"/>
      <c r="N140" s="182"/>
      <c r="O140" s="64"/>
      <c r="P140" s="64"/>
      <c r="Q140" s="64"/>
      <c r="R140" s="64"/>
      <c r="S140" s="64"/>
      <c r="T140" s="65"/>
      <c r="U140" s="34"/>
      <c r="V140" s="34"/>
      <c r="W140" s="34"/>
      <c r="X140" s="34"/>
      <c r="Y140" s="34"/>
      <c r="Z140" s="34"/>
      <c r="AA140" s="34"/>
      <c r="AB140" s="34"/>
      <c r="AC140" s="34"/>
      <c r="AD140" s="34"/>
      <c r="AE140" s="34"/>
      <c r="AT140" s="17" t="s">
        <v>219</v>
      </c>
      <c r="AU140" s="17" t="s">
        <v>85</v>
      </c>
    </row>
    <row r="141" spans="1:65" s="12" customFormat="1" ht="11.25">
      <c r="B141" s="183"/>
      <c r="C141" s="184"/>
      <c r="D141" s="178" t="s">
        <v>166</v>
      </c>
      <c r="E141" s="185" t="s">
        <v>35</v>
      </c>
      <c r="F141" s="186" t="s">
        <v>542</v>
      </c>
      <c r="G141" s="184"/>
      <c r="H141" s="187">
        <v>4</v>
      </c>
      <c r="I141" s="188"/>
      <c r="J141" s="184"/>
      <c r="K141" s="184"/>
      <c r="L141" s="189"/>
      <c r="M141" s="190"/>
      <c r="N141" s="191"/>
      <c r="O141" s="191"/>
      <c r="P141" s="191"/>
      <c r="Q141" s="191"/>
      <c r="R141" s="191"/>
      <c r="S141" s="191"/>
      <c r="T141" s="192"/>
      <c r="AT141" s="193" t="s">
        <v>166</v>
      </c>
      <c r="AU141" s="193" t="s">
        <v>85</v>
      </c>
      <c r="AV141" s="12" t="s">
        <v>85</v>
      </c>
      <c r="AW141" s="12" t="s">
        <v>37</v>
      </c>
      <c r="AX141" s="12" t="s">
        <v>83</v>
      </c>
      <c r="AY141" s="193" t="s">
        <v>162</v>
      </c>
    </row>
    <row r="142" spans="1:65" s="2" customFormat="1" ht="16.5" customHeight="1">
      <c r="A142" s="34"/>
      <c r="B142" s="35"/>
      <c r="C142" s="211" t="s">
        <v>239</v>
      </c>
      <c r="D142" s="211" t="s">
        <v>278</v>
      </c>
      <c r="E142" s="212" t="s">
        <v>809</v>
      </c>
      <c r="F142" s="213" t="s">
        <v>810</v>
      </c>
      <c r="G142" s="214" t="s">
        <v>380</v>
      </c>
      <c r="H142" s="215">
        <v>2</v>
      </c>
      <c r="I142" s="216"/>
      <c r="J142" s="217">
        <f>ROUND(I142*H142,2)</f>
        <v>0</v>
      </c>
      <c r="K142" s="218"/>
      <c r="L142" s="39"/>
      <c r="M142" s="219" t="s">
        <v>35</v>
      </c>
      <c r="N142" s="220" t="s">
        <v>47</v>
      </c>
      <c r="O142" s="64"/>
      <c r="P142" s="174">
        <f>O142*H142</f>
        <v>0</v>
      </c>
      <c r="Q142" s="174">
        <v>0</v>
      </c>
      <c r="R142" s="174">
        <f>Q142*H142</f>
        <v>0</v>
      </c>
      <c r="S142" s="174">
        <v>0</v>
      </c>
      <c r="T142" s="175">
        <f>S142*H142</f>
        <v>0</v>
      </c>
      <c r="U142" s="34"/>
      <c r="V142" s="34"/>
      <c r="W142" s="34"/>
      <c r="X142" s="34"/>
      <c r="Y142" s="34"/>
      <c r="Z142" s="34"/>
      <c r="AA142" s="34"/>
      <c r="AB142" s="34"/>
      <c r="AC142" s="34"/>
      <c r="AD142" s="34"/>
      <c r="AE142" s="34"/>
      <c r="AR142" s="176" t="s">
        <v>163</v>
      </c>
      <c r="AT142" s="176" t="s">
        <v>278</v>
      </c>
      <c r="AU142" s="176" t="s">
        <v>85</v>
      </c>
      <c r="AY142" s="17" t="s">
        <v>162</v>
      </c>
      <c r="BE142" s="177">
        <f>IF(N142="základní",J142,0)</f>
        <v>0</v>
      </c>
      <c r="BF142" s="177">
        <f>IF(N142="snížená",J142,0)</f>
        <v>0</v>
      </c>
      <c r="BG142" s="177">
        <f>IF(N142="zákl. přenesená",J142,0)</f>
        <v>0</v>
      </c>
      <c r="BH142" s="177">
        <f>IF(N142="sníž. přenesená",J142,0)</f>
        <v>0</v>
      </c>
      <c r="BI142" s="177">
        <f>IF(N142="nulová",J142,0)</f>
        <v>0</v>
      </c>
      <c r="BJ142" s="17" t="s">
        <v>83</v>
      </c>
      <c r="BK142" s="177">
        <f>ROUND(I142*H142,2)</f>
        <v>0</v>
      </c>
      <c r="BL142" s="17" t="s">
        <v>163</v>
      </c>
      <c r="BM142" s="176" t="s">
        <v>811</v>
      </c>
    </row>
    <row r="143" spans="1:65" s="2" customFormat="1" ht="29.25">
      <c r="A143" s="34"/>
      <c r="B143" s="35"/>
      <c r="C143" s="36"/>
      <c r="D143" s="178" t="s">
        <v>165</v>
      </c>
      <c r="E143" s="36"/>
      <c r="F143" s="179" t="s">
        <v>812</v>
      </c>
      <c r="G143" s="36"/>
      <c r="H143" s="36"/>
      <c r="I143" s="180"/>
      <c r="J143" s="36"/>
      <c r="K143" s="36"/>
      <c r="L143" s="39"/>
      <c r="M143" s="181"/>
      <c r="N143" s="182"/>
      <c r="O143" s="64"/>
      <c r="P143" s="64"/>
      <c r="Q143" s="64"/>
      <c r="R143" s="64"/>
      <c r="S143" s="64"/>
      <c r="T143" s="65"/>
      <c r="U143" s="34"/>
      <c r="V143" s="34"/>
      <c r="W143" s="34"/>
      <c r="X143" s="34"/>
      <c r="Y143" s="34"/>
      <c r="Z143" s="34"/>
      <c r="AA143" s="34"/>
      <c r="AB143" s="34"/>
      <c r="AC143" s="34"/>
      <c r="AD143" s="34"/>
      <c r="AE143" s="34"/>
      <c r="AT143" s="17" t="s">
        <v>165</v>
      </c>
      <c r="AU143" s="17" t="s">
        <v>85</v>
      </c>
    </row>
    <row r="144" spans="1:65" s="12" customFormat="1" ht="11.25">
      <c r="B144" s="183"/>
      <c r="C144" s="184"/>
      <c r="D144" s="178" t="s">
        <v>166</v>
      </c>
      <c r="E144" s="185" t="s">
        <v>35</v>
      </c>
      <c r="F144" s="186" t="s">
        <v>517</v>
      </c>
      <c r="G144" s="184"/>
      <c r="H144" s="187">
        <v>2</v>
      </c>
      <c r="I144" s="188"/>
      <c r="J144" s="184"/>
      <c r="K144" s="184"/>
      <c r="L144" s="189"/>
      <c r="M144" s="190"/>
      <c r="N144" s="191"/>
      <c r="O144" s="191"/>
      <c r="P144" s="191"/>
      <c r="Q144" s="191"/>
      <c r="R144" s="191"/>
      <c r="S144" s="191"/>
      <c r="T144" s="192"/>
      <c r="AT144" s="193" t="s">
        <v>166</v>
      </c>
      <c r="AU144" s="193" t="s">
        <v>85</v>
      </c>
      <c r="AV144" s="12" t="s">
        <v>85</v>
      </c>
      <c r="AW144" s="12" t="s">
        <v>37</v>
      </c>
      <c r="AX144" s="12" t="s">
        <v>83</v>
      </c>
      <c r="AY144" s="193" t="s">
        <v>162</v>
      </c>
    </row>
    <row r="145" spans="1:65" s="2" customFormat="1" ht="16.5" customHeight="1">
      <c r="A145" s="34"/>
      <c r="B145" s="35"/>
      <c r="C145" s="211" t="s">
        <v>245</v>
      </c>
      <c r="D145" s="211" t="s">
        <v>278</v>
      </c>
      <c r="E145" s="212" t="s">
        <v>405</v>
      </c>
      <c r="F145" s="213" t="s">
        <v>406</v>
      </c>
      <c r="G145" s="214" t="s">
        <v>230</v>
      </c>
      <c r="H145" s="215">
        <v>225</v>
      </c>
      <c r="I145" s="216"/>
      <c r="J145" s="217">
        <f>ROUND(I145*H145,2)</f>
        <v>0</v>
      </c>
      <c r="K145" s="218"/>
      <c r="L145" s="39"/>
      <c r="M145" s="219" t="s">
        <v>35</v>
      </c>
      <c r="N145" s="220" t="s">
        <v>47</v>
      </c>
      <c r="O145" s="64"/>
      <c r="P145" s="174">
        <f>O145*H145</f>
        <v>0</v>
      </c>
      <c r="Q145" s="174">
        <v>0</v>
      </c>
      <c r="R145" s="174">
        <f>Q145*H145</f>
        <v>0</v>
      </c>
      <c r="S145" s="174">
        <v>0</v>
      </c>
      <c r="T145" s="175">
        <f>S145*H145</f>
        <v>0</v>
      </c>
      <c r="U145" s="34"/>
      <c r="V145" s="34"/>
      <c r="W145" s="34"/>
      <c r="X145" s="34"/>
      <c r="Y145" s="34"/>
      <c r="Z145" s="34"/>
      <c r="AA145" s="34"/>
      <c r="AB145" s="34"/>
      <c r="AC145" s="34"/>
      <c r="AD145" s="34"/>
      <c r="AE145" s="34"/>
      <c r="AR145" s="176" t="s">
        <v>163</v>
      </c>
      <c r="AT145" s="176" t="s">
        <v>278</v>
      </c>
      <c r="AU145" s="176" t="s">
        <v>85</v>
      </c>
      <c r="AY145" s="17" t="s">
        <v>162</v>
      </c>
      <c r="BE145" s="177">
        <f>IF(N145="základní",J145,0)</f>
        <v>0</v>
      </c>
      <c r="BF145" s="177">
        <f>IF(N145="snížená",J145,0)</f>
        <v>0</v>
      </c>
      <c r="BG145" s="177">
        <f>IF(N145="zákl. přenesená",J145,0)</f>
        <v>0</v>
      </c>
      <c r="BH145" s="177">
        <f>IF(N145="sníž. přenesená",J145,0)</f>
        <v>0</v>
      </c>
      <c r="BI145" s="177">
        <f>IF(N145="nulová",J145,0)</f>
        <v>0</v>
      </c>
      <c r="BJ145" s="17" t="s">
        <v>83</v>
      </c>
      <c r="BK145" s="177">
        <f>ROUND(I145*H145,2)</f>
        <v>0</v>
      </c>
      <c r="BL145" s="17" t="s">
        <v>163</v>
      </c>
      <c r="BM145" s="176" t="s">
        <v>813</v>
      </c>
    </row>
    <row r="146" spans="1:65" s="2" customFormat="1" ht="29.25">
      <c r="A146" s="34"/>
      <c r="B146" s="35"/>
      <c r="C146" s="36"/>
      <c r="D146" s="178" t="s">
        <v>165</v>
      </c>
      <c r="E146" s="36"/>
      <c r="F146" s="179" t="s">
        <v>408</v>
      </c>
      <c r="G146" s="36"/>
      <c r="H146" s="36"/>
      <c r="I146" s="180"/>
      <c r="J146" s="36"/>
      <c r="K146" s="36"/>
      <c r="L146" s="39"/>
      <c r="M146" s="181"/>
      <c r="N146" s="182"/>
      <c r="O146" s="64"/>
      <c r="P146" s="64"/>
      <c r="Q146" s="64"/>
      <c r="R146" s="64"/>
      <c r="S146" s="64"/>
      <c r="T146" s="65"/>
      <c r="U146" s="34"/>
      <c r="V146" s="34"/>
      <c r="W146" s="34"/>
      <c r="X146" s="34"/>
      <c r="Y146" s="34"/>
      <c r="Z146" s="34"/>
      <c r="AA146" s="34"/>
      <c r="AB146" s="34"/>
      <c r="AC146" s="34"/>
      <c r="AD146" s="34"/>
      <c r="AE146" s="34"/>
      <c r="AT146" s="17" t="s">
        <v>165</v>
      </c>
      <c r="AU146" s="17" t="s">
        <v>85</v>
      </c>
    </row>
    <row r="147" spans="1:65" s="12" customFormat="1" ht="11.25">
      <c r="B147" s="183"/>
      <c r="C147" s="184"/>
      <c r="D147" s="178" t="s">
        <v>166</v>
      </c>
      <c r="E147" s="185" t="s">
        <v>35</v>
      </c>
      <c r="F147" s="186" t="s">
        <v>814</v>
      </c>
      <c r="G147" s="184"/>
      <c r="H147" s="187">
        <v>225</v>
      </c>
      <c r="I147" s="188"/>
      <c r="J147" s="184"/>
      <c r="K147" s="184"/>
      <c r="L147" s="189"/>
      <c r="M147" s="190"/>
      <c r="N147" s="191"/>
      <c r="O147" s="191"/>
      <c r="P147" s="191"/>
      <c r="Q147" s="191"/>
      <c r="R147" s="191"/>
      <c r="S147" s="191"/>
      <c r="T147" s="192"/>
      <c r="AT147" s="193" t="s">
        <v>166</v>
      </c>
      <c r="AU147" s="193" t="s">
        <v>85</v>
      </c>
      <c r="AV147" s="12" t="s">
        <v>85</v>
      </c>
      <c r="AW147" s="12" t="s">
        <v>37</v>
      </c>
      <c r="AX147" s="12" t="s">
        <v>83</v>
      </c>
      <c r="AY147" s="193" t="s">
        <v>162</v>
      </c>
    </row>
    <row r="148" spans="1:65" s="2" customFormat="1" ht="16.5" customHeight="1">
      <c r="A148" s="34"/>
      <c r="B148" s="35"/>
      <c r="C148" s="211" t="s">
        <v>251</v>
      </c>
      <c r="D148" s="211" t="s">
        <v>278</v>
      </c>
      <c r="E148" s="212" t="s">
        <v>411</v>
      </c>
      <c r="F148" s="213" t="s">
        <v>412</v>
      </c>
      <c r="G148" s="214" t="s">
        <v>230</v>
      </c>
      <c r="H148" s="215">
        <v>225</v>
      </c>
      <c r="I148" s="216"/>
      <c r="J148" s="217">
        <f>ROUND(I148*H148,2)</f>
        <v>0</v>
      </c>
      <c r="K148" s="218"/>
      <c r="L148" s="39"/>
      <c r="M148" s="219" t="s">
        <v>35</v>
      </c>
      <c r="N148" s="220" t="s">
        <v>47</v>
      </c>
      <c r="O148" s="64"/>
      <c r="P148" s="174">
        <f>O148*H148</f>
        <v>0</v>
      </c>
      <c r="Q148" s="174">
        <v>0</v>
      </c>
      <c r="R148" s="174">
        <f>Q148*H148</f>
        <v>0</v>
      </c>
      <c r="S148" s="174">
        <v>0</v>
      </c>
      <c r="T148" s="175">
        <f>S148*H148</f>
        <v>0</v>
      </c>
      <c r="U148" s="34"/>
      <c r="V148" s="34"/>
      <c r="W148" s="34"/>
      <c r="X148" s="34"/>
      <c r="Y148" s="34"/>
      <c r="Z148" s="34"/>
      <c r="AA148" s="34"/>
      <c r="AB148" s="34"/>
      <c r="AC148" s="34"/>
      <c r="AD148" s="34"/>
      <c r="AE148" s="34"/>
      <c r="AR148" s="176" t="s">
        <v>163</v>
      </c>
      <c r="AT148" s="176" t="s">
        <v>278</v>
      </c>
      <c r="AU148" s="176" t="s">
        <v>85</v>
      </c>
      <c r="AY148" s="17" t="s">
        <v>162</v>
      </c>
      <c r="BE148" s="177">
        <f>IF(N148="základní",J148,0)</f>
        <v>0</v>
      </c>
      <c r="BF148" s="177">
        <f>IF(N148="snížená",J148,0)</f>
        <v>0</v>
      </c>
      <c r="BG148" s="177">
        <f>IF(N148="zákl. přenesená",J148,0)</f>
        <v>0</v>
      </c>
      <c r="BH148" s="177">
        <f>IF(N148="sníž. přenesená",J148,0)</f>
        <v>0</v>
      </c>
      <c r="BI148" s="177">
        <f>IF(N148="nulová",J148,0)</f>
        <v>0</v>
      </c>
      <c r="BJ148" s="17" t="s">
        <v>83</v>
      </c>
      <c r="BK148" s="177">
        <f>ROUND(I148*H148,2)</f>
        <v>0</v>
      </c>
      <c r="BL148" s="17" t="s">
        <v>163</v>
      </c>
      <c r="BM148" s="176" t="s">
        <v>815</v>
      </c>
    </row>
    <row r="149" spans="1:65" s="2" customFormat="1" ht="29.25">
      <c r="A149" s="34"/>
      <c r="B149" s="35"/>
      <c r="C149" s="36"/>
      <c r="D149" s="178" t="s">
        <v>165</v>
      </c>
      <c r="E149" s="36"/>
      <c r="F149" s="179" t="s">
        <v>414</v>
      </c>
      <c r="G149" s="36"/>
      <c r="H149" s="36"/>
      <c r="I149" s="180"/>
      <c r="J149" s="36"/>
      <c r="K149" s="36"/>
      <c r="L149" s="39"/>
      <c r="M149" s="181"/>
      <c r="N149" s="182"/>
      <c r="O149" s="64"/>
      <c r="P149" s="64"/>
      <c r="Q149" s="64"/>
      <c r="R149" s="64"/>
      <c r="S149" s="64"/>
      <c r="T149" s="65"/>
      <c r="U149" s="34"/>
      <c r="V149" s="34"/>
      <c r="W149" s="34"/>
      <c r="X149" s="34"/>
      <c r="Y149" s="34"/>
      <c r="Z149" s="34"/>
      <c r="AA149" s="34"/>
      <c r="AB149" s="34"/>
      <c r="AC149" s="34"/>
      <c r="AD149" s="34"/>
      <c r="AE149" s="34"/>
      <c r="AT149" s="17" t="s">
        <v>165</v>
      </c>
      <c r="AU149" s="17" t="s">
        <v>85</v>
      </c>
    </row>
    <row r="150" spans="1:65" s="12" customFormat="1" ht="11.25">
      <c r="B150" s="183"/>
      <c r="C150" s="184"/>
      <c r="D150" s="178" t="s">
        <v>166</v>
      </c>
      <c r="E150" s="185" t="s">
        <v>35</v>
      </c>
      <c r="F150" s="186" t="s">
        <v>814</v>
      </c>
      <c r="G150" s="184"/>
      <c r="H150" s="187">
        <v>225</v>
      </c>
      <c r="I150" s="188"/>
      <c r="J150" s="184"/>
      <c r="K150" s="184"/>
      <c r="L150" s="189"/>
      <c r="M150" s="190"/>
      <c r="N150" s="191"/>
      <c r="O150" s="191"/>
      <c r="P150" s="191"/>
      <c r="Q150" s="191"/>
      <c r="R150" s="191"/>
      <c r="S150" s="191"/>
      <c r="T150" s="192"/>
      <c r="AT150" s="193" t="s">
        <v>166</v>
      </c>
      <c r="AU150" s="193" t="s">
        <v>85</v>
      </c>
      <c r="AV150" s="12" t="s">
        <v>85</v>
      </c>
      <c r="AW150" s="12" t="s">
        <v>37</v>
      </c>
      <c r="AX150" s="12" t="s">
        <v>83</v>
      </c>
      <c r="AY150" s="193" t="s">
        <v>162</v>
      </c>
    </row>
    <row r="151" spans="1:65" s="2" customFormat="1" ht="16.5" customHeight="1">
      <c r="A151" s="34"/>
      <c r="B151" s="35"/>
      <c r="C151" s="211" t="s">
        <v>255</v>
      </c>
      <c r="D151" s="211" t="s">
        <v>278</v>
      </c>
      <c r="E151" s="212" t="s">
        <v>741</v>
      </c>
      <c r="F151" s="213" t="s">
        <v>742</v>
      </c>
      <c r="G151" s="214" t="s">
        <v>160</v>
      </c>
      <c r="H151" s="215">
        <v>9</v>
      </c>
      <c r="I151" s="216"/>
      <c r="J151" s="217">
        <f>ROUND(I151*H151,2)</f>
        <v>0</v>
      </c>
      <c r="K151" s="218"/>
      <c r="L151" s="39"/>
      <c r="M151" s="219" t="s">
        <v>35</v>
      </c>
      <c r="N151" s="220" t="s">
        <v>47</v>
      </c>
      <c r="O151" s="64"/>
      <c r="P151" s="174">
        <f>O151*H151</f>
        <v>0</v>
      </c>
      <c r="Q151" s="174">
        <v>0</v>
      </c>
      <c r="R151" s="174">
        <f>Q151*H151</f>
        <v>0</v>
      </c>
      <c r="S151" s="174">
        <v>0</v>
      </c>
      <c r="T151" s="175">
        <f>S151*H151</f>
        <v>0</v>
      </c>
      <c r="U151" s="34"/>
      <c r="V151" s="34"/>
      <c r="W151" s="34"/>
      <c r="X151" s="34"/>
      <c r="Y151" s="34"/>
      <c r="Z151" s="34"/>
      <c r="AA151" s="34"/>
      <c r="AB151" s="34"/>
      <c r="AC151" s="34"/>
      <c r="AD151" s="34"/>
      <c r="AE151" s="34"/>
      <c r="AR151" s="176" t="s">
        <v>163</v>
      </c>
      <c r="AT151" s="176" t="s">
        <v>278</v>
      </c>
      <c r="AU151" s="176" t="s">
        <v>85</v>
      </c>
      <c r="AY151" s="17" t="s">
        <v>162</v>
      </c>
      <c r="BE151" s="177">
        <f>IF(N151="základní",J151,0)</f>
        <v>0</v>
      </c>
      <c r="BF151" s="177">
        <f>IF(N151="snížená",J151,0)</f>
        <v>0</v>
      </c>
      <c r="BG151" s="177">
        <f>IF(N151="zákl. přenesená",J151,0)</f>
        <v>0</v>
      </c>
      <c r="BH151" s="177">
        <f>IF(N151="sníž. přenesená",J151,0)</f>
        <v>0</v>
      </c>
      <c r="BI151" s="177">
        <f>IF(N151="nulová",J151,0)</f>
        <v>0</v>
      </c>
      <c r="BJ151" s="17" t="s">
        <v>83</v>
      </c>
      <c r="BK151" s="177">
        <f>ROUND(I151*H151,2)</f>
        <v>0</v>
      </c>
      <c r="BL151" s="17" t="s">
        <v>163</v>
      </c>
      <c r="BM151" s="176" t="s">
        <v>743</v>
      </c>
    </row>
    <row r="152" spans="1:65" s="2" customFormat="1" ht="29.25">
      <c r="A152" s="34"/>
      <c r="B152" s="35"/>
      <c r="C152" s="36"/>
      <c r="D152" s="178" t="s">
        <v>165</v>
      </c>
      <c r="E152" s="36"/>
      <c r="F152" s="179" t="s">
        <v>744</v>
      </c>
      <c r="G152" s="36"/>
      <c r="H152" s="36"/>
      <c r="I152" s="180"/>
      <c r="J152" s="36"/>
      <c r="K152" s="36"/>
      <c r="L152" s="39"/>
      <c r="M152" s="181"/>
      <c r="N152" s="182"/>
      <c r="O152" s="64"/>
      <c r="P152" s="64"/>
      <c r="Q152" s="64"/>
      <c r="R152" s="64"/>
      <c r="S152" s="64"/>
      <c r="T152" s="65"/>
      <c r="U152" s="34"/>
      <c r="V152" s="34"/>
      <c r="W152" s="34"/>
      <c r="X152" s="34"/>
      <c r="Y152" s="34"/>
      <c r="Z152" s="34"/>
      <c r="AA152" s="34"/>
      <c r="AB152" s="34"/>
      <c r="AC152" s="34"/>
      <c r="AD152" s="34"/>
      <c r="AE152" s="34"/>
      <c r="AT152" s="17" t="s">
        <v>165</v>
      </c>
      <c r="AU152" s="17" t="s">
        <v>85</v>
      </c>
    </row>
    <row r="153" spans="1:65" s="2" customFormat="1" ht="19.5">
      <c r="A153" s="34"/>
      <c r="B153" s="35"/>
      <c r="C153" s="36"/>
      <c r="D153" s="178" t="s">
        <v>219</v>
      </c>
      <c r="E153" s="36"/>
      <c r="F153" s="194" t="s">
        <v>816</v>
      </c>
      <c r="G153" s="36"/>
      <c r="H153" s="36"/>
      <c r="I153" s="180"/>
      <c r="J153" s="36"/>
      <c r="K153" s="36"/>
      <c r="L153" s="39"/>
      <c r="M153" s="181"/>
      <c r="N153" s="182"/>
      <c r="O153" s="64"/>
      <c r="P153" s="64"/>
      <c r="Q153" s="64"/>
      <c r="R153" s="64"/>
      <c r="S153" s="64"/>
      <c r="T153" s="65"/>
      <c r="U153" s="34"/>
      <c r="V153" s="34"/>
      <c r="W153" s="34"/>
      <c r="X153" s="34"/>
      <c r="Y153" s="34"/>
      <c r="Z153" s="34"/>
      <c r="AA153" s="34"/>
      <c r="AB153" s="34"/>
      <c r="AC153" s="34"/>
      <c r="AD153" s="34"/>
      <c r="AE153" s="34"/>
      <c r="AT153" s="17" t="s">
        <v>219</v>
      </c>
      <c r="AU153" s="17" t="s">
        <v>85</v>
      </c>
    </row>
    <row r="154" spans="1:65" s="12" customFormat="1" ht="11.25">
      <c r="B154" s="183"/>
      <c r="C154" s="184"/>
      <c r="D154" s="178" t="s">
        <v>166</v>
      </c>
      <c r="E154" s="185" t="s">
        <v>35</v>
      </c>
      <c r="F154" s="186" t="s">
        <v>797</v>
      </c>
      <c r="G154" s="184"/>
      <c r="H154" s="187">
        <v>9</v>
      </c>
      <c r="I154" s="188"/>
      <c r="J154" s="184"/>
      <c r="K154" s="184"/>
      <c r="L154" s="189"/>
      <c r="M154" s="190"/>
      <c r="N154" s="191"/>
      <c r="O154" s="191"/>
      <c r="P154" s="191"/>
      <c r="Q154" s="191"/>
      <c r="R154" s="191"/>
      <c r="S154" s="191"/>
      <c r="T154" s="192"/>
      <c r="AT154" s="193" t="s">
        <v>166</v>
      </c>
      <c r="AU154" s="193" t="s">
        <v>85</v>
      </c>
      <c r="AV154" s="12" t="s">
        <v>85</v>
      </c>
      <c r="AW154" s="12" t="s">
        <v>37</v>
      </c>
      <c r="AX154" s="12" t="s">
        <v>83</v>
      </c>
      <c r="AY154" s="193" t="s">
        <v>162</v>
      </c>
    </row>
    <row r="155" spans="1:65" s="2" customFormat="1" ht="16.5" customHeight="1">
      <c r="A155" s="34"/>
      <c r="B155" s="35"/>
      <c r="C155" s="211" t="s">
        <v>261</v>
      </c>
      <c r="D155" s="211" t="s">
        <v>278</v>
      </c>
      <c r="E155" s="212" t="s">
        <v>736</v>
      </c>
      <c r="F155" s="213" t="s">
        <v>737</v>
      </c>
      <c r="G155" s="214" t="s">
        <v>738</v>
      </c>
      <c r="H155" s="215">
        <v>20</v>
      </c>
      <c r="I155" s="216"/>
      <c r="J155" s="217">
        <f>ROUND(I155*H155,2)</f>
        <v>0</v>
      </c>
      <c r="K155" s="218"/>
      <c r="L155" s="39"/>
      <c r="M155" s="219" t="s">
        <v>35</v>
      </c>
      <c r="N155" s="220" t="s">
        <v>47</v>
      </c>
      <c r="O155" s="64"/>
      <c r="P155" s="174">
        <f>O155*H155</f>
        <v>0</v>
      </c>
      <c r="Q155" s="174">
        <v>0</v>
      </c>
      <c r="R155" s="174">
        <f>Q155*H155</f>
        <v>0</v>
      </c>
      <c r="S155" s="174">
        <v>0</v>
      </c>
      <c r="T155" s="175">
        <f>S155*H155</f>
        <v>0</v>
      </c>
      <c r="U155" s="34"/>
      <c r="V155" s="34"/>
      <c r="W155" s="34"/>
      <c r="X155" s="34"/>
      <c r="Y155" s="34"/>
      <c r="Z155" s="34"/>
      <c r="AA155" s="34"/>
      <c r="AB155" s="34"/>
      <c r="AC155" s="34"/>
      <c r="AD155" s="34"/>
      <c r="AE155" s="34"/>
      <c r="AR155" s="176" t="s">
        <v>163</v>
      </c>
      <c r="AT155" s="176" t="s">
        <v>278</v>
      </c>
      <c r="AU155" s="176" t="s">
        <v>85</v>
      </c>
      <c r="AY155" s="17" t="s">
        <v>162</v>
      </c>
      <c r="BE155" s="177">
        <f>IF(N155="základní",J155,0)</f>
        <v>0</v>
      </c>
      <c r="BF155" s="177">
        <f>IF(N155="snížená",J155,0)</f>
        <v>0</v>
      </c>
      <c r="BG155" s="177">
        <f>IF(N155="zákl. přenesená",J155,0)</f>
        <v>0</v>
      </c>
      <c r="BH155" s="177">
        <f>IF(N155="sníž. přenesená",J155,0)</f>
        <v>0</v>
      </c>
      <c r="BI155" s="177">
        <f>IF(N155="nulová",J155,0)</f>
        <v>0</v>
      </c>
      <c r="BJ155" s="17" t="s">
        <v>83</v>
      </c>
      <c r="BK155" s="177">
        <f>ROUND(I155*H155,2)</f>
        <v>0</v>
      </c>
      <c r="BL155" s="17" t="s">
        <v>163</v>
      </c>
      <c r="BM155" s="176" t="s">
        <v>817</v>
      </c>
    </row>
    <row r="156" spans="1:65" s="2" customFormat="1" ht="29.25">
      <c r="A156" s="34"/>
      <c r="B156" s="35"/>
      <c r="C156" s="36"/>
      <c r="D156" s="178" t="s">
        <v>165</v>
      </c>
      <c r="E156" s="36"/>
      <c r="F156" s="179" t="s">
        <v>740</v>
      </c>
      <c r="G156" s="36"/>
      <c r="H156" s="36"/>
      <c r="I156" s="180"/>
      <c r="J156" s="36"/>
      <c r="K156" s="36"/>
      <c r="L156" s="39"/>
      <c r="M156" s="181"/>
      <c r="N156" s="182"/>
      <c r="O156" s="64"/>
      <c r="P156" s="64"/>
      <c r="Q156" s="64"/>
      <c r="R156" s="64"/>
      <c r="S156" s="64"/>
      <c r="T156" s="65"/>
      <c r="U156" s="34"/>
      <c r="V156" s="34"/>
      <c r="W156" s="34"/>
      <c r="X156" s="34"/>
      <c r="Y156" s="34"/>
      <c r="Z156" s="34"/>
      <c r="AA156" s="34"/>
      <c r="AB156" s="34"/>
      <c r="AC156" s="34"/>
      <c r="AD156" s="34"/>
      <c r="AE156" s="34"/>
      <c r="AT156" s="17" t="s">
        <v>165</v>
      </c>
      <c r="AU156" s="17" t="s">
        <v>85</v>
      </c>
    </row>
    <row r="157" spans="1:65" s="12" customFormat="1" ht="11.25">
      <c r="B157" s="183"/>
      <c r="C157" s="184"/>
      <c r="D157" s="178" t="s">
        <v>166</v>
      </c>
      <c r="E157" s="185" t="s">
        <v>35</v>
      </c>
      <c r="F157" s="186" t="s">
        <v>818</v>
      </c>
      <c r="G157" s="184"/>
      <c r="H157" s="187">
        <v>20</v>
      </c>
      <c r="I157" s="188"/>
      <c r="J157" s="184"/>
      <c r="K157" s="184"/>
      <c r="L157" s="189"/>
      <c r="M157" s="190"/>
      <c r="N157" s="191"/>
      <c r="O157" s="191"/>
      <c r="P157" s="191"/>
      <c r="Q157" s="191"/>
      <c r="R157" s="191"/>
      <c r="S157" s="191"/>
      <c r="T157" s="192"/>
      <c r="AT157" s="193" t="s">
        <v>166</v>
      </c>
      <c r="AU157" s="193" t="s">
        <v>85</v>
      </c>
      <c r="AV157" s="12" t="s">
        <v>85</v>
      </c>
      <c r="AW157" s="12" t="s">
        <v>37</v>
      </c>
      <c r="AX157" s="12" t="s">
        <v>83</v>
      </c>
      <c r="AY157" s="193" t="s">
        <v>162</v>
      </c>
    </row>
    <row r="158" spans="1:65" s="2" customFormat="1" ht="16.5" customHeight="1">
      <c r="A158" s="34"/>
      <c r="B158" s="35"/>
      <c r="C158" s="211" t="s">
        <v>7</v>
      </c>
      <c r="D158" s="211" t="s">
        <v>278</v>
      </c>
      <c r="E158" s="212" t="s">
        <v>428</v>
      </c>
      <c r="F158" s="213" t="s">
        <v>429</v>
      </c>
      <c r="G158" s="214" t="s">
        <v>281</v>
      </c>
      <c r="H158" s="215">
        <v>0.2</v>
      </c>
      <c r="I158" s="216"/>
      <c r="J158" s="217">
        <f>ROUND(I158*H158,2)</f>
        <v>0</v>
      </c>
      <c r="K158" s="218"/>
      <c r="L158" s="39"/>
      <c r="M158" s="219" t="s">
        <v>35</v>
      </c>
      <c r="N158" s="220" t="s">
        <v>47</v>
      </c>
      <c r="O158" s="64"/>
      <c r="P158" s="174">
        <f>O158*H158</f>
        <v>0</v>
      </c>
      <c r="Q158" s="174">
        <v>0</v>
      </c>
      <c r="R158" s="174">
        <f>Q158*H158</f>
        <v>0</v>
      </c>
      <c r="S158" s="174">
        <v>0</v>
      </c>
      <c r="T158" s="175">
        <f>S158*H158</f>
        <v>0</v>
      </c>
      <c r="U158" s="34"/>
      <c r="V158" s="34"/>
      <c r="W158" s="34"/>
      <c r="X158" s="34"/>
      <c r="Y158" s="34"/>
      <c r="Z158" s="34"/>
      <c r="AA158" s="34"/>
      <c r="AB158" s="34"/>
      <c r="AC158" s="34"/>
      <c r="AD158" s="34"/>
      <c r="AE158" s="34"/>
      <c r="AR158" s="176" t="s">
        <v>163</v>
      </c>
      <c r="AT158" s="176" t="s">
        <v>278</v>
      </c>
      <c r="AU158" s="176" t="s">
        <v>85</v>
      </c>
      <c r="AY158" s="17" t="s">
        <v>162</v>
      </c>
      <c r="BE158" s="177">
        <f>IF(N158="základní",J158,0)</f>
        <v>0</v>
      </c>
      <c r="BF158" s="177">
        <f>IF(N158="snížená",J158,0)</f>
        <v>0</v>
      </c>
      <c r="BG158" s="177">
        <f>IF(N158="zákl. přenesená",J158,0)</f>
        <v>0</v>
      </c>
      <c r="BH158" s="177">
        <f>IF(N158="sníž. přenesená",J158,0)</f>
        <v>0</v>
      </c>
      <c r="BI158" s="177">
        <f>IF(N158="nulová",J158,0)</f>
        <v>0</v>
      </c>
      <c r="BJ158" s="17" t="s">
        <v>83</v>
      </c>
      <c r="BK158" s="177">
        <f>ROUND(I158*H158,2)</f>
        <v>0</v>
      </c>
      <c r="BL158" s="17" t="s">
        <v>163</v>
      </c>
      <c r="BM158" s="176" t="s">
        <v>430</v>
      </c>
    </row>
    <row r="159" spans="1:65" s="2" customFormat="1" ht="39">
      <c r="A159" s="34"/>
      <c r="B159" s="35"/>
      <c r="C159" s="36"/>
      <c r="D159" s="178" t="s">
        <v>165</v>
      </c>
      <c r="E159" s="36"/>
      <c r="F159" s="179" t="s">
        <v>431</v>
      </c>
      <c r="G159" s="36"/>
      <c r="H159" s="36"/>
      <c r="I159" s="180"/>
      <c r="J159" s="36"/>
      <c r="K159" s="36"/>
      <c r="L159" s="39"/>
      <c r="M159" s="181"/>
      <c r="N159" s="182"/>
      <c r="O159" s="64"/>
      <c r="P159" s="64"/>
      <c r="Q159" s="64"/>
      <c r="R159" s="64"/>
      <c r="S159" s="64"/>
      <c r="T159" s="65"/>
      <c r="U159" s="34"/>
      <c r="V159" s="34"/>
      <c r="W159" s="34"/>
      <c r="X159" s="34"/>
      <c r="Y159" s="34"/>
      <c r="Z159" s="34"/>
      <c r="AA159" s="34"/>
      <c r="AB159" s="34"/>
      <c r="AC159" s="34"/>
      <c r="AD159" s="34"/>
      <c r="AE159" s="34"/>
      <c r="AT159" s="17" t="s">
        <v>165</v>
      </c>
      <c r="AU159" s="17" t="s">
        <v>85</v>
      </c>
    </row>
    <row r="160" spans="1:65" s="2" customFormat="1" ht="19.5">
      <c r="A160" s="34"/>
      <c r="B160" s="35"/>
      <c r="C160" s="36"/>
      <c r="D160" s="178" t="s">
        <v>219</v>
      </c>
      <c r="E160" s="36"/>
      <c r="F160" s="194" t="s">
        <v>745</v>
      </c>
      <c r="G160" s="36"/>
      <c r="H160" s="36"/>
      <c r="I160" s="180"/>
      <c r="J160" s="36"/>
      <c r="K160" s="36"/>
      <c r="L160" s="39"/>
      <c r="M160" s="181"/>
      <c r="N160" s="182"/>
      <c r="O160" s="64"/>
      <c r="P160" s="64"/>
      <c r="Q160" s="64"/>
      <c r="R160" s="64"/>
      <c r="S160" s="64"/>
      <c r="T160" s="65"/>
      <c r="U160" s="34"/>
      <c r="V160" s="34"/>
      <c r="W160" s="34"/>
      <c r="X160" s="34"/>
      <c r="Y160" s="34"/>
      <c r="Z160" s="34"/>
      <c r="AA160" s="34"/>
      <c r="AB160" s="34"/>
      <c r="AC160" s="34"/>
      <c r="AD160" s="34"/>
      <c r="AE160" s="34"/>
      <c r="AT160" s="17" t="s">
        <v>219</v>
      </c>
      <c r="AU160" s="17" t="s">
        <v>85</v>
      </c>
    </row>
    <row r="161" spans="1:65" s="12" customFormat="1" ht="11.25">
      <c r="B161" s="183"/>
      <c r="C161" s="184"/>
      <c r="D161" s="178" t="s">
        <v>166</v>
      </c>
      <c r="E161" s="185" t="s">
        <v>35</v>
      </c>
      <c r="F161" s="186" t="s">
        <v>819</v>
      </c>
      <c r="G161" s="184"/>
      <c r="H161" s="187">
        <v>0.2</v>
      </c>
      <c r="I161" s="188"/>
      <c r="J161" s="184"/>
      <c r="K161" s="184"/>
      <c r="L161" s="189"/>
      <c r="M161" s="190"/>
      <c r="N161" s="191"/>
      <c r="O161" s="191"/>
      <c r="P161" s="191"/>
      <c r="Q161" s="191"/>
      <c r="R161" s="191"/>
      <c r="S161" s="191"/>
      <c r="T161" s="192"/>
      <c r="AT161" s="193" t="s">
        <v>166</v>
      </c>
      <c r="AU161" s="193" t="s">
        <v>85</v>
      </c>
      <c r="AV161" s="12" t="s">
        <v>85</v>
      </c>
      <c r="AW161" s="12" t="s">
        <v>37</v>
      </c>
      <c r="AX161" s="12" t="s">
        <v>83</v>
      </c>
      <c r="AY161" s="193" t="s">
        <v>162</v>
      </c>
    </row>
    <row r="162" spans="1:65" s="2" customFormat="1" ht="16.5" customHeight="1">
      <c r="A162" s="34"/>
      <c r="B162" s="35"/>
      <c r="C162" s="211" t="s">
        <v>271</v>
      </c>
      <c r="D162" s="211" t="s">
        <v>278</v>
      </c>
      <c r="E162" s="212" t="s">
        <v>299</v>
      </c>
      <c r="F162" s="213" t="s">
        <v>300</v>
      </c>
      <c r="G162" s="214" t="s">
        <v>281</v>
      </c>
      <c r="H162" s="215">
        <v>0.2</v>
      </c>
      <c r="I162" s="216"/>
      <c r="J162" s="217">
        <f>ROUND(I162*H162,2)</f>
        <v>0</v>
      </c>
      <c r="K162" s="218"/>
      <c r="L162" s="39"/>
      <c r="M162" s="219" t="s">
        <v>35</v>
      </c>
      <c r="N162" s="220" t="s">
        <v>47</v>
      </c>
      <c r="O162" s="64"/>
      <c r="P162" s="174">
        <f>O162*H162</f>
        <v>0</v>
      </c>
      <c r="Q162" s="174">
        <v>0</v>
      </c>
      <c r="R162" s="174">
        <f>Q162*H162</f>
        <v>0</v>
      </c>
      <c r="S162" s="174">
        <v>0</v>
      </c>
      <c r="T162" s="175">
        <f>S162*H162</f>
        <v>0</v>
      </c>
      <c r="U162" s="34"/>
      <c r="V162" s="34"/>
      <c r="W162" s="34"/>
      <c r="X162" s="34"/>
      <c r="Y162" s="34"/>
      <c r="Z162" s="34"/>
      <c r="AA162" s="34"/>
      <c r="AB162" s="34"/>
      <c r="AC162" s="34"/>
      <c r="AD162" s="34"/>
      <c r="AE162" s="34"/>
      <c r="AR162" s="176" t="s">
        <v>163</v>
      </c>
      <c r="AT162" s="176" t="s">
        <v>278</v>
      </c>
      <c r="AU162" s="176" t="s">
        <v>85</v>
      </c>
      <c r="AY162" s="17" t="s">
        <v>162</v>
      </c>
      <c r="BE162" s="177">
        <f>IF(N162="základní",J162,0)</f>
        <v>0</v>
      </c>
      <c r="BF162" s="177">
        <f>IF(N162="snížená",J162,0)</f>
        <v>0</v>
      </c>
      <c r="BG162" s="177">
        <f>IF(N162="zákl. přenesená",J162,0)</f>
        <v>0</v>
      </c>
      <c r="BH162" s="177">
        <f>IF(N162="sníž. přenesená",J162,0)</f>
        <v>0</v>
      </c>
      <c r="BI162" s="177">
        <f>IF(N162="nulová",J162,0)</f>
        <v>0</v>
      </c>
      <c r="BJ162" s="17" t="s">
        <v>83</v>
      </c>
      <c r="BK162" s="177">
        <f>ROUND(I162*H162,2)</f>
        <v>0</v>
      </c>
      <c r="BL162" s="17" t="s">
        <v>163</v>
      </c>
      <c r="BM162" s="176" t="s">
        <v>301</v>
      </c>
    </row>
    <row r="163" spans="1:65" s="2" customFormat="1" ht="19.5">
      <c r="A163" s="34"/>
      <c r="B163" s="35"/>
      <c r="C163" s="36"/>
      <c r="D163" s="178" t="s">
        <v>165</v>
      </c>
      <c r="E163" s="36"/>
      <c r="F163" s="179" t="s">
        <v>302</v>
      </c>
      <c r="G163" s="36"/>
      <c r="H163" s="36"/>
      <c r="I163" s="180"/>
      <c r="J163" s="36"/>
      <c r="K163" s="36"/>
      <c r="L163" s="39"/>
      <c r="M163" s="181"/>
      <c r="N163" s="182"/>
      <c r="O163" s="64"/>
      <c r="P163" s="64"/>
      <c r="Q163" s="64"/>
      <c r="R163" s="64"/>
      <c r="S163" s="64"/>
      <c r="T163" s="65"/>
      <c r="U163" s="34"/>
      <c r="V163" s="34"/>
      <c r="W163" s="34"/>
      <c r="X163" s="34"/>
      <c r="Y163" s="34"/>
      <c r="Z163" s="34"/>
      <c r="AA163" s="34"/>
      <c r="AB163" s="34"/>
      <c r="AC163" s="34"/>
      <c r="AD163" s="34"/>
      <c r="AE163" s="34"/>
      <c r="AT163" s="17" t="s">
        <v>165</v>
      </c>
      <c r="AU163" s="17" t="s">
        <v>85</v>
      </c>
    </row>
    <row r="164" spans="1:65" s="12" customFormat="1" ht="11.25">
      <c r="B164" s="183"/>
      <c r="C164" s="184"/>
      <c r="D164" s="178" t="s">
        <v>166</v>
      </c>
      <c r="E164" s="185" t="s">
        <v>35</v>
      </c>
      <c r="F164" s="186" t="s">
        <v>820</v>
      </c>
      <c r="G164" s="184"/>
      <c r="H164" s="187">
        <v>0.2</v>
      </c>
      <c r="I164" s="188"/>
      <c r="J164" s="184"/>
      <c r="K164" s="184"/>
      <c r="L164" s="189"/>
      <c r="M164" s="190"/>
      <c r="N164" s="191"/>
      <c r="O164" s="191"/>
      <c r="P164" s="191"/>
      <c r="Q164" s="191"/>
      <c r="R164" s="191"/>
      <c r="S164" s="191"/>
      <c r="T164" s="192"/>
      <c r="AT164" s="193" t="s">
        <v>166</v>
      </c>
      <c r="AU164" s="193" t="s">
        <v>85</v>
      </c>
      <c r="AV164" s="12" t="s">
        <v>85</v>
      </c>
      <c r="AW164" s="12" t="s">
        <v>37</v>
      </c>
      <c r="AX164" s="12" t="s">
        <v>83</v>
      </c>
      <c r="AY164" s="193" t="s">
        <v>162</v>
      </c>
    </row>
    <row r="165" spans="1:65" s="2" customFormat="1" ht="16.5" customHeight="1">
      <c r="A165" s="34"/>
      <c r="B165" s="35"/>
      <c r="C165" s="211" t="s">
        <v>277</v>
      </c>
      <c r="D165" s="211" t="s">
        <v>278</v>
      </c>
      <c r="E165" s="212" t="s">
        <v>463</v>
      </c>
      <c r="F165" s="213" t="s">
        <v>464</v>
      </c>
      <c r="G165" s="214" t="s">
        <v>230</v>
      </c>
      <c r="H165" s="215">
        <v>8.5</v>
      </c>
      <c r="I165" s="216"/>
      <c r="J165" s="217">
        <f>ROUND(I165*H165,2)</f>
        <v>0</v>
      </c>
      <c r="K165" s="218"/>
      <c r="L165" s="39"/>
      <c r="M165" s="219" t="s">
        <v>35</v>
      </c>
      <c r="N165" s="220" t="s">
        <v>47</v>
      </c>
      <c r="O165" s="64"/>
      <c r="P165" s="174">
        <f>O165*H165</f>
        <v>0</v>
      </c>
      <c r="Q165" s="174">
        <v>0</v>
      </c>
      <c r="R165" s="174">
        <f>Q165*H165</f>
        <v>0</v>
      </c>
      <c r="S165" s="174">
        <v>0</v>
      </c>
      <c r="T165" s="175">
        <f>S165*H165</f>
        <v>0</v>
      </c>
      <c r="U165" s="34"/>
      <c r="V165" s="34"/>
      <c r="W165" s="34"/>
      <c r="X165" s="34"/>
      <c r="Y165" s="34"/>
      <c r="Z165" s="34"/>
      <c r="AA165" s="34"/>
      <c r="AB165" s="34"/>
      <c r="AC165" s="34"/>
      <c r="AD165" s="34"/>
      <c r="AE165" s="34"/>
      <c r="AR165" s="176" t="s">
        <v>163</v>
      </c>
      <c r="AT165" s="176" t="s">
        <v>278</v>
      </c>
      <c r="AU165" s="176" t="s">
        <v>85</v>
      </c>
      <c r="AY165" s="17" t="s">
        <v>162</v>
      </c>
      <c r="BE165" s="177">
        <f>IF(N165="základní",J165,0)</f>
        <v>0</v>
      </c>
      <c r="BF165" s="177">
        <f>IF(N165="snížená",J165,0)</f>
        <v>0</v>
      </c>
      <c r="BG165" s="177">
        <f>IF(N165="zákl. přenesená",J165,0)</f>
        <v>0</v>
      </c>
      <c r="BH165" s="177">
        <f>IF(N165="sníž. přenesená",J165,0)</f>
        <v>0</v>
      </c>
      <c r="BI165" s="177">
        <f>IF(N165="nulová",J165,0)</f>
        <v>0</v>
      </c>
      <c r="BJ165" s="17" t="s">
        <v>83</v>
      </c>
      <c r="BK165" s="177">
        <f>ROUND(I165*H165,2)</f>
        <v>0</v>
      </c>
      <c r="BL165" s="17" t="s">
        <v>163</v>
      </c>
      <c r="BM165" s="176" t="s">
        <v>465</v>
      </c>
    </row>
    <row r="166" spans="1:65" s="2" customFormat="1" ht="11.25">
      <c r="A166" s="34"/>
      <c r="B166" s="35"/>
      <c r="C166" s="36"/>
      <c r="D166" s="178" t="s">
        <v>165</v>
      </c>
      <c r="E166" s="36"/>
      <c r="F166" s="179" t="s">
        <v>466</v>
      </c>
      <c r="G166" s="36"/>
      <c r="H166" s="36"/>
      <c r="I166" s="180"/>
      <c r="J166" s="36"/>
      <c r="K166" s="36"/>
      <c r="L166" s="39"/>
      <c r="M166" s="181"/>
      <c r="N166" s="182"/>
      <c r="O166" s="64"/>
      <c r="P166" s="64"/>
      <c r="Q166" s="64"/>
      <c r="R166" s="64"/>
      <c r="S166" s="64"/>
      <c r="T166" s="65"/>
      <c r="U166" s="34"/>
      <c r="V166" s="34"/>
      <c r="W166" s="34"/>
      <c r="X166" s="34"/>
      <c r="Y166" s="34"/>
      <c r="Z166" s="34"/>
      <c r="AA166" s="34"/>
      <c r="AB166" s="34"/>
      <c r="AC166" s="34"/>
      <c r="AD166" s="34"/>
      <c r="AE166" s="34"/>
      <c r="AT166" s="17" t="s">
        <v>165</v>
      </c>
      <c r="AU166" s="17" t="s">
        <v>85</v>
      </c>
    </row>
    <row r="167" spans="1:65" s="12" customFormat="1" ht="11.25">
      <c r="B167" s="183"/>
      <c r="C167" s="184"/>
      <c r="D167" s="178" t="s">
        <v>166</v>
      </c>
      <c r="E167" s="185" t="s">
        <v>35</v>
      </c>
      <c r="F167" s="186" t="s">
        <v>821</v>
      </c>
      <c r="G167" s="184"/>
      <c r="H167" s="187">
        <v>8.5</v>
      </c>
      <c r="I167" s="188"/>
      <c r="J167" s="184"/>
      <c r="K167" s="184"/>
      <c r="L167" s="189"/>
      <c r="M167" s="190"/>
      <c r="N167" s="191"/>
      <c r="O167" s="191"/>
      <c r="P167" s="191"/>
      <c r="Q167" s="191"/>
      <c r="R167" s="191"/>
      <c r="S167" s="191"/>
      <c r="T167" s="192"/>
      <c r="AT167" s="193" t="s">
        <v>166</v>
      </c>
      <c r="AU167" s="193" t="s">
        <v>85</v>
      </c>
      <c r="AV167" s="12" t="s">
        <v>85</v>
      </c>
      <c r="AW167" s="12" t="s">
        <v>37</v>
      </c>
      <c r="AX167" s="12" t="s">
        <v>83</v>
      </c>
      <c r="AY167" s="193" t="s">
        <v>162</v>
      </c>
    </row>
    <row r="168" spans="1:65" s="2" customFormat="1" ht="16.5" customHeight="1">
      <c r="A168" s="34"/>
      <c r="B168" s="35"/>
      <c r="C168" s="211" t="s">
        <v>286</v>
      </c>
      <c r="D168" s="211" t="s">
        <v>278</v>
      </c>
      <c r="E168" s="212" t="s">
        <v>469</v>
      </c>
      <c r="F168" s="213" t="s">
        <v>470</v>
      </c>
      <c r="G168" s="214" t="s">
        <v>471</v>
      </c>
      <c r="H168" s="215">
        <v>33.65</v>
      </c>
      <c r="I168" s="216"/>
      <c r="J168" s="217">
        <f>ROUND(I168*H168,2)</f>
        <v>0</v>
      </c>
      <c r="K168" s="218"/>
      <c r="L168" s="39"/>
      <c r="M168" s="219" t="s">
        <v>35</v>
      </c>
      <c r="N168" s="220" t="s">
        <v>47</v>
      </c>
      <c r="O168" s="64"/>
      <c r="P168" s="174">
        <f>O168*H168</f>
        <v>0</v>
      </c>
      <c r="Q168" s="174">
        <v>0</v>
      </c>
      <c r="R168" s="174">
        <f>Q168*H168</f>
        <v>0</v>
      </c>
      <c r="S168" s="174">
        <v>0</v>
      </c>
      <c r="T168" s="175">
        <f>S168*H168</f>
        <v>0</v>
      </c>
      <c r="U168" s="34"/>
      <c r="V168" s="34"/>
      <c r="W168" s="34"/>
      <c r="X168" s="34"/>
      <c r="Y168" s="34"/>
      <c r="Z168" s="34"/>
      <c r="AA168" s="34"/>
      <c r="AB168" s="34"/>
      <c r="AC168" s="34"/>
      <c r="AD168" s="34"/>
      <c r="AE168" s="34"/>
      <c r="AR168" s="176" t="s">
        <v>163</v>
      </c>
      <c r="AT168" s="176" t="s">
        <v>278</v>
      </c>
      <c r="AU168" s="176" t="s">
        <v>85</v>
      </c>
      <c r="AY168" s="17" t="s">
        <v>162</v>
      </c>
      <c r="BE168" s="177">
        <f>IF(N168="základní",J168,0)</f>
        <v>0</v>
      </c>
      <c r="BF168" s="177">
        <f>IF(N168="snížená",J168,0)</f>
        <v>0</v>
      </c>
      <c r="BG168" s="177">
        <f>IF(N168="zákl. přenesená",J168,0)</f>
        <v>0</v>
      </c>
      <c r="BH168" s="177">
        <f>IF(N168="sníž. přenesená",J168,0)</f>
        <v>0</v>
      </c>
      <c r="BI168" s="177">
        <f>IF(N168="nulová",J168,0)</f>
        <v>0</v>
      </c>
      <c r="BJ168" s="17" t="s">
        <v>83</v>
      </c>
      <c r="BK168" s="177">
        <f>ROUND(I168*H168,2)</f>
        <v>0</v>
      </c>
      <c r="BL168" s="17" t="s">
        <v>163</v>
      </c>
      <c r="BM168" s="176" t="s">
        <v>472</v>
      </c>
    </row>
    <row r="169" spans="1:65" s="2" customFormat="1" ht="19.5">
      <c r="A169" s="34"/>
      <c r="B169" s="35"/>
      <c r="C169" s="36"/>
      <c r="D169" s="178" t="s">
        <v>165</v>
      </c>
      <c r="E169" s="36"/>
      <c r="F169" s="179" t="s">
        <v>473</v>
      </c>
      <c r="G169" s="36"/>
      <c r="H169" s="36"/>
      <c r="I169" s="180"/>
      <c r="J169" s="36"/>
      <c r="K169" s="36"/>
      <c r="L169" s="39"/>
      <c r="M169" s="181"/>
      <c r="N169" s="182"/>
      <c r="O169" s="64"/>
      <c r="P169" s="64"/>
      <c r="Q169" s="64"/>
      <c r="R169" s="64"/>
      <c r="S169" s="64"/>
      <c r="T169" s="65"/>
      <c r="U169" s="34"/>
      <c r="V169" s="34"/>
      <c r="W169" s="34"/>
      <c r="X169" s="34"/>
      <c r="Y169" s="34"/>
      <c r="Z169" s="34"/>
      <c r="AA169" s="34"/>
      <c r="AB169" s="34"/>
      <c r="AC169" s="34"/>
      <c r="AD169" s="34"/>
      <c r="AE169" s="34"/>
      <c r="AT169" s="17" t="s">
        <v>165</v>
      </c>
      <c r="AU169" s="17" t="s">
        <v>85</v>
      </c>
    </row>
    <row r="170" spans="1:65" s="12" customFormat="1" ht="11.25">
      <c r="B170" s="183"/>
      <c r="C170" s="184"/>
      <c r="D170" s="178" t="s">
        <v>166</v>
      </c>
      <c r="E170" s="185" t="s">
        <v>35</v>
      </c>
      <c r="F170" s="186" t="s">
        <v>822</v>
      </c>
      <c r="G170" s="184"/>
      <c r="H170" s="187">
        <v>33.65</v>
      </c>
      <c r="I170" s="188"/>
      <c r="J170" s="184"/>
      <c r="K170" s="184"/>
      <c r="L170" s="189"/>
      <c r="M170" s="190"/>
      <c r="N170" s="191"/>
      <c r="O170" s="191"/>
      <c r="P170" s="191"/>
      <c r="Q170" s="191"/>
      <c r="R170" s="191"/>
      <c r="S170" s="191"/>
      <c r="T170" s="192"/>
      <c r="AT170" s="193" t="s">
        <v>166</v>
      </c>
      <c r="AU170" s="193" t="s">
        <v>85</v>
      </c>
      <c r="AV170" s="12" t="s">
        <v>85</v>
      </c>
      <c r="AW170" s="12" t="s">
        <v>37</v>
      </c>
      <c r="AX170" s="12" t="s">
        <v>83</v>
      </c>
      <c r="AY170" s="193" t="s">
        <v>162</v>
      </c>
    </row>
    <row r="171" spans="1:65" s="2" customFormat="1" ht="24.2" customHeight="1">
      <c r="A171" s="34"/>
      <c r="B171" s="35"/>
      <c r="C171" s="211" t="s">
        <v>292</v>
      </c>
      <c r="D171" s="211" t="s">
        <v>278</v>
      </c>
      <c r="E171" s="212" t="s">
        <v>476</v>
      </c>
      <c r="F171" s="213" t="s">
        <v>477</v>
      </c>
      <c r="G171" s="214" t="s">
        <v>471</v>
      </c>
      <c r="H171" s="215">
        <v>38.75</v>
      </c>
      <c r="I171" s="216"/>
      <c r="J171" s="217">
        <f>ROUND(I171*H171,2)</f>
        <v>0</v>
      </c>
      <c r="K171" s="218"/>
      <c r="L171" s="39"/>
      <c r="M171" s="219" t="s">
        <v>35</v>
      </c>
      <c r="N171" s="220" t="s">
        <v>47</v>
      </c>
      <c r="O171" s="64"/>
      <c r="P171" s="174">
        <f>O171*H171</f>
        <v>0</v>
      </c>
      <c r="Q171" s="174">
        <v>0</v>
      </c>
      <c r="R171" s="174">
        <f>Q171*H171</f>
        <v>0</v>
      </c>
      <c r="S171" s="174">
        <v>0</v>
      </c>
      <c r="T171" s="175">
        <f>S171*H171</f>
        <v>0</v>
      </c>
      <c r="U171" s="34"/>
      <c r="V171" s="34"/>
      <c r="W171" s="34"/>
      <c r="X171" s="34"/>
      <c r="Y171" s="34"/>
      <c r="Z171" s="34"/>
      <c r="AA171" s="34"/>
      <c r="AB171" s="34"/>
      <c r="AC171" s="34"/>
      <c r="AD171" s="34"/>
      <c r="AE171" s="34"/>
      <c r="AR171" s="176" t="s">
        <v>163</v>
      </c>
      <c r="AT171" s="176" t="s">
        <v>278</v>
      </c>
      <c r="AU171" s="176" t="s">
        <v>85</v>
      </c>
      <c r="AY171" s="17" t="s">
        <v>162</v>
      </c>
      <c r="BE171" s="177">
        <f>IF(N171="základní",J171,0)</f>
        <v>0</v>
      </c>
      <c r="BF171" s="177">
        <f>IF(N171="snížená",J171,0)</f>
        <v>0</v>
      </c>
      <c r="BG171" s="177">
        <f>IF(N171="zákl. přenesená",J171,0)</f>
        <v>0</v>
      </c>
      <c r="BH171" s="177">
        <f>IF(N171="sníž. přenesená",J171,0)</f>
        <v>0</v>
      </c>
      <c r="BI171" s="177">
        <f>IF(N171="nulová",J171,0)</f>
        <v>0</v>
      </c>
      <c r="BJ171" s="17" t="s">
        <v>83</v>
      </c>
      <c r="BK171" s="177">
        <f>ROUND(I171*H171,2)</f>
        <v>0</v>
      </c>
      <c r="BL171" s="17" t="s">
        <v>163</v>
      </c>
      <c r="BM171" s="176" t="s">
        <v>478</v>
      </c>
    </row>
    <row r="172" spans="1:65" s="2" customFormat="1" ht="29.25">
      <c r="A172" s="34"/>
      <c r="B172" s="35"/>
      <c r="C172" s="36"/>
      <c r="D172" s="178" t="s">
        <v>165</v>
      </c>
      <c r="E172" s="36"/>
      <c r="F172" s="179" t="s">
        <v>479</v>
      </c>
      <c r="G172" s="36"/>
      <c r="H172" s="36"/>
      <c r="I172" s="180"/>
      <c r="J172" s="36"/>
      <c r="K172" s="36"/>
      <c r="L172" s="39"/>
      <c r="M172" s="181"/>
      <c r="N172" s="182"/>
      <c r="O172" s="64"/>
      <c r="P172" s="64"/>
      <c r="Q172" s="64"/>
      <c r="R172" s="64"/>
      <c r="S172" s="64"/>
      <c r="T172" s="65"/>
      <c r="U172" s="34"/>
      <c r="V172" s="34"/>
      <c r="W172" s="34"/>
      <c r="X172" s="34"/>
      <c r="Y172" s="34"/>
      <c r="Z172" s="34"/>
      <c r="AA172" s="34"/>
      <c r="AB172" s="34"/>
      <c r="AC172" s="34"/>
      <c r="AD172" s="34"/>
      <c r="AE172" s="34"/>
      <c r="AT172" s="17" t="s">
        <v>165</v>
      </c>
      <c r="AU172" s="17" t="s">
        <v>85</v>
      </c>
    </row>
    <row r="173" spans="1:65" s="12" customFormat="1" ht="11.25">
      <c r="B173" s="183"/>
      <c r="C173" s="184"/>
      <c r="D173" s="178" t="s">
        <v>166</v>
      </c>
      <c r="E173" s="185" t="s">
        <v>35</v>
      </c>
      <c r="F173" s="186" t="s">
        <v>823</v>
      </c>
      <c r="G173" s="184"/>
      <c r="H173" s="187">
        <v>38.75</v>
      </c>
      <c r="I173" s="188"/>
      <c r="J173" s="184"/>
      <c r="K173" s="184"/>
      <c r="L173" s="189"/>
      <c r="M173" s="190"/>
      <c r="N173" s="191"/>
      <c r="O173" s="191"/>
      <c r="P173" s="191"/>
      <c r="Q173" s="191"/>
      <c r="R173" s="191"/>
      <c r="S173" s="191"/>
      <c r="T173" s="192"/>
      <c r="AT173" s="193" t="s">
        <v>166</v>
      </c>
      <c r="AU173" s="193" t="s">
        <v>85</v>
      </c>
      <c r="AV173" s="12" t="s">
        <v>85</v>
      </c>
      <c r="AW173" s="12" t="s">
        <v>37</v>
      </c>
      <c r="AX173" s="12" t="s">
        <v>83</v>
      </c>
      <c r="AY173" s="193" t="s">
        <v>162</v>
      </c>
    </row>
    <row r="174" spans="1:65" s="2" customFormat="1" ht="16.5" customHeight="1">
      <c r="A174" s="34"/>
      <c r="B174" s="35"/>
      <c r="C174" s="211" t="s">
        <v>298</v>
      </c>
      <c r="D174" s="211" t="s">
        <v>278</v>
      </c>
      <c r="E174" s="212" t="s">
        <v>824</v>
      </c>
      <c r="F174" s="213" t="s">
        <v>825</v>
      </c>
      <c r="G174" s="214" t="s">
        <v>230</v>
      </c>
      <c r="H174" s="215">
        <v>4.5</v>
      </c>
      <c r="I174" s="216"/>
      <c r="J174" s="217">
        <f>ROUND(I174*H174,2)</f>
        <v>0</v>
      </c>
      <c r="K174" s="218"/>
      <c r="L174" s="39"/>
      <c r="M174" s="219" t="s">
        <v>35</v>
      </c>
      <c r="N174" s="220" t="s">
        <v>47</v>
      </c>
      <c r="O174" s="64"/>
      <c r="P174" s="174">
        <f>O174*H174</f>
        <v>0</v>
      </c>
      <c r="Q174" s="174">
        <v>0</v>
      </c>
      <c r="R174" s="174">
        <f>Q174*H174</f>
        <v>0</v>
      </c>
      <c r="S174" s="174">
        <v>0</v>
      </c>
      <c r="T174" s="175">
        <f>S174*H174</f>
        <v>0</v>
      </c>
      <c r="U174" s="34"/>
      <c r="V174" s="34"/>
      <c r="W174" s="34"/>
      <c r="X174" s="34"/>
      <c r="Y174" s="34"/>
      <c r="Z174" s="34"/>
      <c r="AA174" s="34"/>
      <c r="AB174" s="34"/>
      <c r="AC174" s="34"/>
      <c r="AD174" s="34"/>
      <c r="AE174" s="34"/>
      <c r="AR174" s="176" t="s">
        <v>163</v>
      </c>
      <c r="AT174" s="176" t="s">
        <v>278</v>
      </c>
      <c r="AU174" s="176" t="s">
        <v>85</v>
      </c>
      <c r="AY174" s="17" t="s">
        <v>162</v>
      </c>
      <c r="BE174" s="177">
        <f>IF(N174="základní",J174,0)</f>
        <v>0</v>
      </c>
      <c r="BF174" s="177">
        <f>IF(N174="snížená",J174,0)</f>
        <v>0</v>
      </c>
      <c r="BG174" s="177">
        <f>IF(N174="zákl. přenesená",J174,0)</f>
        <v>0</v>
      </c>
      <c r="BH174" s="177">
        <f>IF(N174="sníž. přenesená",J174,0)</f>
        <v>0</v>
      </c>
      <c r="BI174" s="177">
        <f>IF(N174="nulová",J174,0)</f>
        <v>0</v>
      </c>
      <c r="BJ174" s="17" t="s">
        <v>83</v>
      </c>
      <c r="BK174" s="177">
        <f>ROUND(I174*H174,2)</f>
        <v>0</v>
      </c>
      <c r="BL174" s="17" t="s">
        <v>163</v>
      </c>
      <c r="BM174" s="176" t="s">
        <v>521</v>
      </c>
    </row>
    <row r="175" spans="1:65" s="2" customFormat="1" ht="19.5">
      <c r="A175" s="34"/>
      <c r="B175" s="35"/>
      <c r="C175" s="36"/>
      <c r="D175" s="178" t="s">
        <v>165</v>
      </c>
      <c r="E175" s="36"/>
      <c r="F175" s="179" t="s">
        <v>826</v>
      </c>
      <c r="G175" s="36"/>
      <c r="H175" s="36"/>
      <c r="I175" s="180"/>
      <c r="J175" s="36"/>
      <c r="K175" s="36"/>
      <c r="L175" s="39"/>
      <c r="M175" s="181"/>
      <c r="N175" s="182"/>
      <c r="O175" s="64"/>
      <c r="P175" s="64"/>
      <c r="Q175" s="64"/>
      <c r="R175" s="64"/>
      <c r="S175" s="64"/>
      <c r="T175" s="65"/>
      <c r="U175" s="34"/>
      <c r="V175" s="34"/>
      <c r="W175" s="34"/>
      <c r="X175" s="34"/>
      <c r="Y175" s="34"/>
      <c r="Z175" s="34"/>
      <c r="AA175" s="34"/>
      <c r="AB175" s="34"/>
      <c r="AC175" s="34"/>
      <c r="AD175" s="34"/>
      <c r="AE175" s="34"/>
      <c r="AT175" s="17" t="s">
        <v>165</v>
      </c>
      <c r="AU175" s="17" t="s">
        <v>85</v>
      </c>
    </row>
    <row r="176" spans="1:65" s="12" customFormat="1" ht="11.25">
      <c r="B176" s="183"/>
      <c r="C176" s="184"/>
      <c r="D176" s="178" t="s">
        <v>166</v>
      </c>
      <c r="E176" s="185" t="s">
        <v>35</v>
      </c>
      <c r="F176" s="186" t="s">
        <v>791</v>
      </c>
      <c r="G176" s="184"/>
      <c r="H176" s="187">
        <v>4.5</v>
      </c>
      <c r="I176" s="188"/>
      <c r="J176" s="184"/>
      <c r="K176" s="184"/>
      <c r="L176" s="189"/>
      <c r="M176" s="190"/>
      <c r="N176" s="191"/>
      <c r="O176" s="191"/>
      <c r="P176" s="191"/>
      <c r="Q176" s="191"/>
      <c r="R176" s="191"/>
      <c r="S176" s="191"/>
      <c r="T176" s="192"/>
      <c r="AT176" s="193" t="s">
        <v>166</v>
      </c>
      <c r="AU176" s="193" t="s">
        <v>85</v>
      </c>
      <c r="AV176" s="12" t="s">
        <v>85</v>
      </c>
      <c r="AW176" s="12" t="s">
        <v>37</v>
      </c>
      <c r="AX176" s="12" t="s">
        <v>83</v>
      </c>
      <c r="AY176" s="193" t="s">
        <v>162</v>
      </c>
    </row>
    <row r="177" spans="1:65" s="2" customFormat="1" ht="16.5" customHeight="1">
      <c r="A177" s="34"/>
      <c r="B177" s="35"/>
      <c r="C177" s="211" t="s">
        <v>304</v>
      </c>
      <c r="D177" s="211" t="s">
        <v>278</v>
      </c>
      <c r="E177" s="212" t="s">
        <v>526</v>
      </c>
      <c r="F177" s="213" t="s">
        <v>527</v>
      </c>
      <c r="G177" s="214" t="s">
        <v>160</v>
      </c>
      <c r="H177" s="215">
        <v>2</v>
      </c>
      <c r="I177" s="216"/>
      <c r="J177" s="217">
        <f>ROUND(I177*H177,2)</f>
        <v>0</v>
      </c>
      <c r="K177" s="218"/>
      <c r="L177" s="39"/>
      <c r="M177" s="219" t="s">
        <v>35</v>
      </c>
      <c r="N177" s="220" t="s">
        <v>47</v>
      </c>
      <c r="O177" s="64"/>
      <c r="P177" s="174">
        <f>O177*H177</f>
        <v>0</v>
      </c>
      <c r="Q177" s="174">
        <v>0</v>
      </c>
      <c r="R177" s="174">
        <f>Q177*H177</f>
        <v>0</v>
      </c>
      <c r="S177" s="174">
        <v>0</v>
      </c>
      <c r="T177" s="175">
        <f>S177*H177</f>
        <v>0</v>
      </c>
      <c r="U177" s="34"/>
      <c r="V177" s="34"/>
      <c r="W177" s="34"/>
      <c r="X177" s="34"/>
      <c r="Y177" s="34"/>
      <c r="Z177" s="34"/>
      <c r="AA177" s="34"/>
      <c r="AB177" s="34"/>
      <c r="AC177" s="34"/>
      <c r="AD177" s="34"/>
      <c r="AE177" s="34"/>
      <c r="AR177" s="176" t="s">
        <v>163</v>
      </c>
      <c r="AT177" s="176" t="s">
        <v>278</v>
      </c>
      <c r="AU177" s="176" t="s">
        <v>85</v>
      </c>
      <c r="AY177" s="17" t="s">
        <v>162</v>
      </c>
      <c r="BE177" s="177">
        <f>IF(N177="základní",J177,0)</f>
        <v>0</v>
      </c>
      <c r="BF177" s="177">
        <f>IF(N177="snížená",J177,0)</f>
        <v>0</v>
      </c>
      <c r="BG177" s="177">
        <f>IF(N177="zákl. přenesená",J177,0)</f>
        <v>0</v>
      </c>
      <c r="BH177" s="177">
        <f>IF(N177="sníž. přenesená",J177,0)</f>
        <v>0</v>
      </c>
      <c r="BI177" s="177">
        <f>IF(N177="nulová",J177,0)</f>
        <v>0</v>
      </c>
      <c r="BJ177" s="17" t="s">
        <v>83</v>
      </c>
      <c r="BK177" s="177">
        <f>ROUND(I177*H177,2)</f>
        <v>0</v>
      </c>
      <c r="BL177" s="17" t="s">
        <v>163</v>
      </c>
      <c r="BM177" s="176" t="s">
        <v>528</v>
      </c>
    </row>
    <row r="178" spans="1:65" s="2" customFormat="1" ht="19.5">
      <c r="A178" s="34"/>
      <c r="B178" s="35"/>
      <c r="C178" s="36"/>
      <c r="D178" s="178" t="s">
        <v>165</v>
      </c>
      <c r="E178" s="36"/>
      <c r="F178" s="179" t="s">
        <v>529</v>
      </c>
      <c r="G178" s="36"/>
      <c r="H178" s="36"/>
      <c r="I178" s="180"/>
      <c r="J178" s="36"/>
      <c r="K178" s="36"/>
      <c r="L178" s="39"/>
      <c r="M178" s="181"/>
      <c r="N178" s="182"/>
      <c r="O178" s="64"/>
      <c r="P178" s="64"/>
      <c r="Q178" s="64"/>
      <c r="R178" s="64"/>
      <c r="S178" s="64"/>
      <c r="T178" s="65"/>
      <c r="U178" s="34"/>
      <c r="V178" s="34"/>
      <c r="W178" s="34"/>
      <c r="X178" s="34"/>
      <c r="Y178" s="34"/>
      <c r="Z178" s="34"/>
      <c r="AA178" s="34"/>
      <c r="AB178" s="34"/>
      <c r="AC178" s="34"/>
      <c r="AD178" s="34"/>
      <c r="AE178" s="34"/>
      <c r="AT178" s="17" t="s">
        <v>165</v>
      </c>
      <c r="AU178" s="17" t="s">
        <v>85</v>
      </c>
    </row>
    <row r="179" spans="1:65" s="12" customFormat="1" ht="11.25">
      <c r="B179" s="183"/>
      <c r="C179" s="184"/>
      <c r="D179" s="178" t="s">
        <v>166</v>
      </c>
      <c r="E179" s="185" t="s">
        <v>35</v>
      </c>
      <c r="F179" s="186" t="s">
        <v>517</v>
      </c>
      <c r="G179" s="184"/>
      <c r="H179" s="187">
        <v>2</v>
      </c>
      <c r="I179" s="188"/>
      <c r="J179" s="184"/>
      <c r="K179" s="184"/>
      <c r="L179" s="189"/>
      <c r="M179" s="190"/>
      <c r="N179" s="191"/>
      <c r="O179" s="191"/>
      <c r="P179" s="191"/>
      <c r="Q179" s="191"/>
      <c r="R179" s="191"/>
      <c r="S179" s="191"/>
      <c r="T179" s="192"/>
      <c r="AT179" s="193" t="s">
        <v>166</v>
      </c>
      <c r="AU179" s="193" t="s">
        <v>85</v>
      </c>
      <c r="AV179" s="12" t="s">
        <v>85</v>
      </c>
      <c r="AW179" s="12" t="s">
        <v>37</v>
      </c>
      <c r="AX179" s="12" t="s">
        <v>83</v>
      </c>
      <c r="AY179" s="193" t="s">
        <v>162</v>
      </c>
    </row>
    <row r="180" spans="1:65" s="2" customFormat="1" ht="16.5" customHeight="1">
      <c r="A180" s="34"/>
      <c r="B180" s="35"/>
      <c r="C180" s="211" t="s">
        <v>311</v>
      </c>
      <c r="D180" s="211" t="s">
        <v>278</v>
      </c>
      <c r="E180" s="212" t="s">
        <v>544</v>
      </c>
      <c r="F180" s="213" t="s">
        <v>545</v>
      </c>
      <c r="G180" s="214" t="s">
        <v>230</v>
      </c>
      <c r="H180" s="215">
        <v>5.4</v>
      </c>
      <c r="I180" s="216"/>
      <c r="J180" s="217">
        <f>ROUND(I180*H180,2)</f>
        <v>0</v>
      </c>
      <c r="K180" s="218"/>
      <c r="L180" s="39"/>
      <c r="M180" s="219" t="s">
        <v>35</v>
      </c>
      <c r="N180" s="220" t="s">
        <v>47</v>
      </c>
      <c r="O180" s="64"/>
      <c r="P180" s="174">
        <f>O180*H180</f>
        <v>0</v>
      </c>
      <c r="Q180" s="174">
        <v>0</v>
      </c>
      <c r="R180" s="174">
        <f>Q180*H180</f>
        <v>0</v>
      </c>
      <c r="S180" s="174">
        <v>0</v>
      </c>
      <c r="T180" s="175">
        <f>S180*H180</f>
        <v>0</v>
      </c>
      <c r="U180" s="34"/>
      <c r="V180" s="34"/>
      <c r="W180" s="34"/>
      <c r="X180" s="34"/>
      <c r="Y180" s="34"/>
      <c r="Z180" s="34"/>
      <c r="AA180" s="34"/>
      <c r="AB180" s="34"/>
      <c r="AC180" s="34"/>
      <c r="AD180" s="34"/>
      <c r="AE180" s="34"/>
      <c r="AR180" s="176" t="s">
        <v>163</v>
      </c>
      <c r="AT180" s="176" t="s">
        <v>278</v>
      </c>
      <c r="AU180" s="176" t="s">
        <v>85</v>
      </c>
      <c r="AY180" s="17" t="s">
        <v>162</v>
      </c>
      <c r="BE180" s="177">
        <f>IF(N180="základní",J180,0)</f>
        <v>0</v>
      </c>
      <c r="BF180" s="177">
        <f>IF(N180="snížená",J180,0)</f>
        <v>0</v>
      </c>
      <c r="BG180" s="177">
        <f>IF(N180="zákl. přenesená",J180,0)</f>
        <v>0</v>
      </c>
      <c r="BH180" s="177">
        <f>IF(N180="sníž. přenesená",J180,0)</f>
        <v>0</v>
      </c>
      <c r="BI180" s="177">
        <f>IF(N180="nulová",J180,0)</f>
        <v>0</v>
      </c>
      <c r="BJ180" s="17" t="s">
        <v>83</v>
      </c>
      <c r="BK180" s="177">
        <f>ROUND(I180*H180,2)</f>
        <v>0</v>
      </c>
      <c r="BL180" s="17" t="s">
        <v>163</v>
      </c>
      <c r="BM180" s="176" t="s">
        <v>546</v>
      </c>
    </row>
    <row r="181" spans="1:65" s="2" customFormat="1" ht="19.5">
      <c r="A181" s="34"/>
      <c r="B181" s="35"/>
      <c r="C181" s="36"/>
      <c r="D181" s="178" t="s">
        <v>165</v>
      </c>
      <c r="E181" s="36"/>
      <c r="F181" s="179" t="s">
        <v>547</v>
      </c>
      <c r="G181" s="36"/>
      <c r="H181" s="36"/>
      <c r="I181" s="180"/>
      <c r="J181" s="36"/>
      <c r="K181" s="36"/>
      <c r="L181" s="39"/>
      <c r="M181" s="181"/>
      <c r="N181" s="182"/>
      <c r="O181" s="64"/>
      <c r="P181" s="64"/>
      <c r="Q181" s="64"/>
      <c r="R181" s="64"/>
      <c r="S181" s="64"/>
      <c r="T181" s="65"/>
      <c r="U181" s="34"/>
      <c r="V181" s="34"/>
      <c r="W181" s="34"/>
      <c r="X181" s="34"/>
      <c r="Y181" s="34"/>
      <c r="Z181" s="34"/>
      <c r="AA181" s="34"/>
      <c r="AB181" s="34"/>
      <c r="AC181" s="34"/>
      <c r="AD181" s="34"/>
      <c r="AE181" s="34"/>
      <c r="AT181" s="17" t="s">
        <v>165</v>
      </c>
      <c r="AU181" s="17" t="s">
        <v>85</v>
      </c>
    </row>
    <row r="182" spans="1:65" s="12" customFormat="1" ht="11.25">
      <c r="B182" s="183"/>
      <c r="C182" s="184"/>
      <c r="D182" s="178" t="s">
        <v>166</v>
      </c>
      <c r="E182" s="185" t="s">
        <v>35</v>
      </c>
      <c r="F182" s="186" t="s">
        <v>270</v>
      </c>
      <c r="G182" s="184"/>
      <c r="H182" s="187">
        <v>5.4</v>
      </c>
      <c r="I182" s="188"/>
      <c r="J182" s="184"/>
      <c r="K182" s="184"/>
      <c r="L182" s="189"/>
      <c r="M182" s="190"/>
      <c r="N182" s="191"/>
      <c r="O182" s="191"/>
      <c r="P182" s="191"/>
      <c r="Q182" s="191"/>
      <c r="R182" s="191"/>
      <c r="S182" s="191"/>
      <c r="T182" s="192"/>
      <c r="AT182" s="193" t="s">
        <v>166</v>
      </c>
      <c r="AU182" s="193" t="s">
        <v>85</v>
      </c>
      <c r="AV182" s="12" t="s">
        <v>85</v>
      </c>
      <c r="AW182" s="12" t="s">
        <v>37</v>
      </c>
      <c r="AX182" s="12" t="s">
        <v>83</v>
      </c>
      <c r="AY182" s="193" t="s">
        <v>162</v>
      </c>
    </row>
    <row r="183" spans="1:65" s="2" customFormat="1" ht="16.5" customHeight="1">
      <c r="A183" s="34"/>
      <c r="B183" s="35"/>
      <c r="C183" s="211" t="s">
        <v>318</v>
      </c>
      <c r="D183" s="211" t="s">
        <v>278</v>
      </c>
      <c r="E183" s="212" t="s">
        <v>753</v>
      </c>
      <c r="F183" s="213" t="s">
        <v>754</v>
      </c>
      <c r="G183" s="214" t="s">
        <v>160</v>
      </c>
      <c r="H183" s="215">
        <v>2</v>
      </c>
      <c r="I183" s="216"/>
      <c r="J183" s="217">
        <f>ROUND(I183*H183,2)</f>
        <v>0</v>
      </c>
      <c r="K183" s="218"/>
      <c r="L183" s="39"/>
      <c r="M183" s="219" t="s">
        <v>35</v>
      </c>
      <c r="N183" s="220" t="s">
        <v>47</v>
      </c>
      <c r="O183" s="64"/>
      <c r="P183" s="174">
        <f>O183*H183</f>
        <v>0</v>
      </c>
      <c r="Q183" s="174">
        <v>0</v>
      </c>
      <c r="R183" s="174">
        <f>Q183*H183</f>
        <v>0</v>
      </c>
      <c r="S183" s="174">
        <v>0</v>
      </c>
      <c r="T183" s="175">
        <f>S183*H183</f>
        <v>0</v>
      </c>
      <c r="U183" s="34"/>
      <c r="V183" s="34"/>
      <c r="W183" s="34"/>
      <c r="X183" s="34"/>
      <c r="Y183" s="34"/>
      <c r="Z183" s="34"/>
      <c r="AA183" s="34"/>
      <c r="AB183" s="34"/>
      <c r="AC183" s="34"/>
      <c r="AD183" s="34"/>
      <c r="AE183" s="34"/>
      <c r="AR183" s="176" t="s">
        <v>163</v>
      </c>
      <c r="AT183" s="176" t="s">
        <v>278</v>
      </c>
      <c r="AU183" s="176" t="s">
        <v>85</v>
      </c>
      <c r="AY183" s="17" t="s">
        <v>162</v>
      </c>
      <c r="BE183" s="177">
        <f>IF(N183="základní",J183,0)</f>
        <v>0</v>
      </c>
      <c r="BF183" s="177">
        <f>IF(N183="snížená",J183,0)</f>
        <v>0</v>
      </c>
      <c r="BG183" s="177">
        <f>IF(N183="zákl. přenesená",J183,0)</f>
        <v>0</v>
      </c>
      <c r="BH183" s="177">
        <f>IF(N183="sníž. přenesená",J183,0)</f>
        <v>0</v>
      </c>
      <c r="BI183" s="177">
        <f>IF(N183="nulová",J183,0)</f>
        <v>0</v>
      </c>
      <c r="BJ183" s="17" t="s">
        <v>83</v>
      </c>
      <c r="BK183" s="177">
        <f>ROUND(I183*H183,2)</f>
        <v>0</v>
      </c>
      <c r="BL183" s="17" t="s">
        <v>163</v>
      </c>
      <c r="BM183" s="176" t="s">
        <v>827</v>
      </c>
    </row>
    <row r="184" spans="1:65" s="2" customFormat="1" ht="19.5">
      <c r="A184" s="34"/>
      <c r="B184" s="35"/>
      <c r="C184" s="36"/>
      <c r="D184" s="178" t="s">
        <v>165</v>
      </c>
      <c r="E184" s="36"/>
      <c r="F184" s="179" t="s">
        <v>756</v>
      </c>
      <c r="G184" s="36"/>
      <c r="H184" s="36"/>
      <c r="I184" s="180"/>
      <c r="J184" s="36"/>
      <c r="K184" s="36"/>
      <c r="L184" s="39"/>
      <c r="M184" s="181"/>
      <c r="N184" s="182"/>
      <c r="O184" s="64"/>
      <c r="P184" s="64"/>
      <c r="Q184" s="64"/>
      <c r="R184" s="64"/>
      <c r="S184" s="64"/>
      <c r="T184" s="65"/>
      <c r="U184" s="34"/>
      <c r="V184" s="34"/>
      <c r="W184" s="34"/>
      <c r="X184" s="34"/>
      <c r="Y184" s="34"/>
      <c r="Z184" s="34"/>
      <c r="AA184" s="34"/>
      <c r="AB184" s="34"/>
      <c r="AC184" s="34"/>
      <c r="AD184" s="34"/>
      <c r="AE184" s="34"/>
      <c r="AT184" s="17" t="s">
        <v>165</v>
      </c>
      <c r="AU184" s="17" t="s">
        <v>85</v>
      </c>
    </row>
    <row r="185" spans="1:65" s="12" customFormat="1" ht="11.25">
      <c r="B185" s="183"/>
      <c r="C185" s="184"/>
      <c r="D185" s="178" t="s">
        <v>166</v>
      </c>
      <c r="E185" s="185" t="s">
        <v>35</v>
      </c>
      <c r="F185" s="186" t="s">
        <v>517</v>
      </c>
      <c r="G185" s="184"/>
      <c r="H185" s="187">
        <v>2</v>
      </c>
      <c r="I185" s="188"/>
      <c r="J185" s="184"/>
      <c r="K185" s="184"/>
      <c r="L185" s="189"/>
      <c r="M185" s="190"/>
      <c r="N185" s="191"/>
      <c r="O185" s="191"/>
      <c r="P185" s="191"/>
      <c r="Q185" s="191"/>
      <c r="R185" s="191"/>
      <c r="S185" s="191"/>
      <c r="T185" s="192"/>
      <c r="AT185" s="193" t="s">
        <v>166</v>
      </c>
      <c r="AU185" s="193" t="s">
        <v>85</v>
      </c>
      <c r="AV185" s="12" t="s">
        <v>85</v>
      </c>
      <c r="AW185" s="12" t="s">
        <v>37</v>
      </c>
      <c r="AX185" s="12" t="s">
        <v>83</v>
      </c>
      <c r="AY185" s="193" t="s">
        <v>162</v>
      </c>
    </row>
    <row r="186" spans="1:65" s="2" customFormat="1" ht="16.5" customHeight="1">
      <c r="A186" s="34"/>
      <c r="B186" s="35"/>
      <c r="C186" s="211" t="s">
        <v>324</v>
      </c>
      <c r="D186" s="211" t="s">
        <v>278</v>
      </c>
      <c r="E186" s="212" t="s">
        <v>828</v>
      </c>
      <c r="F186" s="213" t="s">
        <v>829</v>
      </c>
      <c r="G186" s="214" t="s">
        <v>160</v>
      </c>
      <c r="H186" s="215">
        <v>8</v>
      </c>
      <c r="I186" s="216"/>
      <c r="J186" s="217">
        <f>ROUND(I186*H186,2)</f>
        <v>0</v>
      </c>
      <c r="K186" s="218"/>
      <c r="L186" s="39"/>
      <c r="M186" s="219" t="s">
        <v>35</v>
      </c>
      <c r="N186" s="220" t="s">
        <v>47</v>
      </c>
      <c r="O186" s="64"/>
      <c r="P186" s="174">
        <f>O186*H186</f>
        <v>0</v>
      </c>
      <c r="Q186" s="174">
        <v>0</v>
      </c>
      <c r="R186" s="174">
        <f>Q186*H186</f>
        <v>0</v>
      </c>
      <c r="S186" s="174">
        <v>0</v>
      </c>
      <c r="T186" s="175">
        <f>S186*H186</f>
        <v>0</v>
      </c>
      <c r="U186" s="34"/>
      <c r="V186" s="34"/>
      <c r="W186" s="34"/>
      <c r="X186" s="34"/>
      <c r="Y186" s="34"/>
      <c r="Z186" s="34"/>
      <c r="AA186" s="34"/>
      <c r="AB186" s="34"/>
      <c r="AC186" s="34"/>
      <c r="AD186" s="34"/>
      <c r="AE186" s="34"/>
      <c r="AR186" s="176" t="s">
        <v>163</v>
      </c>
      <c r="AT186" s="176" t="s">
        <v>278</v>
      </c>
      <c r="AU186" s="176" t="s">
        <v>85</v>
      </c>
      <c r="AY186" s="17" t="s">
        <v>162</v>
      </c>
      <c r="BE186" s="177">
        <f>IF(N186="základní",J186,0)</f>
        <v>0</v>
      </c>
      <c r="BF186" s="177">
        <f>IF(N186="snížená",J186,0)</f>
        <v>0</v>
      </c>
      <c r="BG186" s="177">
        <f>IF(N186="zákl. přenesená",J186,0)</f>
        <v>0</v>
      </c>
      <c r="BH186" s="177">
        <f>IF(N186="sníž. přenesená",J186,0)</f>
        <v>0</v>
      </c>
      <c r="BI186" s="177">
        <f>IF(N186="nulová",J186,0)</f>
        <v>0</v>
      </c>
      <c r="BJ186" s="17" t="s">
        <v>83</v>
      </c>
      <c r="BK186" s="177">
        <f>ROUND(I186*H186,2)</f>
        <v>0</v>
      </c>
      <c r="BL186" s="17" t="s">
        <v>163</v>
      </c>
      <c r="BM186" s="176" t="s">
        <v>830</v>
      </c>
    </row>
    <row r="187" spans="1:65" s="2" customFormat="1" ht="19.5">
      <c r="A187" s="34"/>
      <c r="B187" s="35"/>
      <c r="C187" s="36"/>
      <c r="D187" s="178" t="s">
        <v>165</v>
      </c>
      <c r="E187" s="36"/>
      <c r="F187" s="179" t="s">
        <v>831</v>
      </c>
      <c r="G187" s="36"/>
      <c r="H187" s="36"/>
      <c r="I187" s="180"/>
      <c r="J187" s="36"/>
      <c r="K187" s="36"/>
      <c r="L187" s="39"/>
      <c r="M187" s="181"/>
      <c r="N187" s="182"/>
      <c r="O187" s="64"/>
      <c r="P187" s="64"/>
      <c r="Q187" s="64"/>
      <c r="R187" s="64"/>
      <c r="S187" s="64"/>
      <c r="T187" s="65"/>
      <c r="U187" s="34"/>
      <c r="V187" s="34"/>
      <c r="W187" s="34"/>
      <c r="X187" s="34"/>
      <c r="Y187" s="34"/>
      <c r="Z187" s="34"/>
      <c r="AA187" s="34"/>
      <c r="AB187" s="34"/>
      <c r="AC187" s="34"/>
      <c r="AD187" s="34"/>
      <c r="AE187" s="34"/>
      <c r="AT187" s="17" t="s">
        <v>165</v>
      </c>
      <c r="AU187" s="17" t="s">
        <v>85</v>
      </c>
    </row>
    <row r="188" spans="1:65" s="12" customFormat="1" ht="11.25">
      <c r="B188" s="183"/>
      <c r="C188" s="184"/>
      <c r="D188" s="178" t="s">
        <v>166</v>
      </c>
      <c r="E188" s="185" t="s">
        <v>35</v>
      </c>
      <c r="F188" s="186" t="s">
        <v>567</v>
      </c>
      <c r="G188" s="184"/>
      <c r="H188" s="187">
        <v>8</v>
      </c>
      <c r="I188" s="188"/>
      <c r="J188" s="184"/>
      <c r="K188" s="184"/>
      <c r="L188" s="189"/>
      <c r="M188" s="190"/>
      <c r="N188" s="191"/>
      <c r="O188" s="191"/>
      <c r="P188" s="191"/>
      <c r="Q188" s="191"/>
      <c r="R188" s="191"/>
      <c r="S188" s="191"/>
      <c r="T188" s="192"/>
      <c r="AT188" s="193" t="s">
        <v>166</v>
      </c>
      <c r="AU188" s="193" t="s">
        <v>85</v>
      </c>
      <c r="AV188" s="12" t="s">
        <v>85</v>
      </c>
      <c r="AW188" s="12" t="s">
        <v>37</v>
      </c>
      <c r="AX188" s="12" t="s">
        <v>83</v>
      </c>
      <c r="AY188" s="193" t="s">
        <v>162</v>
      </c>
    </row>
    <row r="189" spans="1:65" s="2" customFormat="1" ht="16.5" customHeight="1">
      <c r="A189" s="34"/>
      <c r="B189" s="35"/>
      <c r="C189" s="211" t="s">
        <v>330</v>
      </c>
      <c r="D189" s="211" t="s">
        <v>278</v>
      </c>
      <c r="E189" s="212" t="s">
        <v>495</v>
      </c>
      <c r="F189" s="213" t="s">
        <v>496</v>
      </c>
      <c r="G189" s="214" t="s">
        <v>230</v>
      </c>
      <c r="H189" s="215">
        <v>4.5</v>
      </c>
      <c r="I189" s="216"/>
      <c r="J189" s="217">
        <f>ROUND(I189*H189,2)</f>
        <v>0</v>
      </c>
      <c r="K189" s="218"/>
      <c r="L189" s="39"/>
      <c r="M189" s="219" t="s">
        <v>35</v>
      </c>
      <c r="N189" s="220" t="s">
        <v>47</v>
      </c>
      <c r="O189" s="64"/>
      <c r="P189" s="174">
        <f>O189*H189</f>
        <v>0</v>
      </c>
      <c r="Q189" s="174">
        <v>0</v>
      </c>
      <c r="R189" s="174">
        <f>Q189*H189</f>
        <v>0</v>
      </c>
      <c r="S189" s="174">
        <v>0</v>
      </c>
      <c r="T189" s="175">
        <f>S189*H189</f>
        <v>0</v>
      </c>
      <c r="U189" s="34"/>
      <c r="V189" s="34"/>
      <c r="W189" s="34"/>
      <c r="X189" s="34"/>
      <c r="Y189" s="34"/>
      <c r="Z189" s="34"/>
      <c r="AA189" s="34"/>
      <c r="AB189" s="34"/>
      <c r="AC189" s="34"/>
      <c r="AD189" s="34"/>
      <c r="AE189" s="34"/>
      <c r="AR189" s="176" t="s">
        <v>163</v>
      </c>
      <c r="AT189" s="176" t="s">
        <v>278</v>
      </c>
      <c r="AU189" s="176" t="s">
        <v>85</v>
      </c>
      <c r="AY189" s="17" t="s">
        <v>162</v>
      </c>
      <c r="BE189" s="177">
        <f>IF(N189="základní",J189,0)</f>
        <v>0</v>
      </c>
      <c r="BF189" s="177">
        <f>IF(N189="snížená",J189,0)</f>
        <v>0</v>
      </c>
      <c r="BG189" s="177">
        <f>IF(N189="zákl. přenesená",J189,0)</f>
        <v>0</v>
      </c>
      <c r="BH189" s="177">
        <f>IF(N189="sníž. přenesená",J189,0)</f>
        <v>0</v>
      </c>
      <c r="BI189" s="177">
        <f>IF(N189="nulová",J189,0)</f>
        <v>0</v>
      </c>
      <c r="BJ189" s="17" t="s">
        <v>83</v>
      </c>
      <c r="BK189" s="177">
        <f>ROUND(I189*H189,2)</f>
        <v>0</v>
      </c>
      <c r="BL189" s="17" t="s">
        <v>163</v>
      </c>
      <c r="BM189" s="176" t="s">
        <v>832</v>
      </c>
    </row>
    <row r="190" spans="1:65" s="2" customFormat="1" ht="29.25">
      <c r="A190" s="34"/>
      <c r="B190" s="35"/>
      <c r="C190" s="36"/>
      <c r="D190" s="178" t="s">
        <v>165</v>
      </c>
      <c r="E190" s="36"/>
      <c r="F190" s="179" t="s">
        <v>498</v>
      </c>
      <c r="G190" s="36"/>
      <c r="H190" s="36"/>
      <c r="I190" s="180"/>
      <c r="J190" s="36"/>
      <c r="K190" s="36"/>
      <c r="L190" s="39"/>
      <c r="M190" s="181"/>
      <c r="N190" s="182"/>
      <c r="O190" s="64"/>
      <c r="P190" s="64"/>
      <c r="Q190" s="64"/>
      <c r="R190" s="64"/>
      <c r="S190" s="64"/>
      <c r="T190" s="65"/>
      <c r="U190" s="34"/>
      <c r="V190" s="34"/>
      <c r="W190" s="34"/>
      <c r="X190" s="34"/>
      <c r="Y190" s="34"/>
      <c r="Z190" s="34"/>
      <c r="AA190" s="34"/>
      <c r="AB190" s="34"/>
      <c r="AC190" s="34"/>
      <c r="AD190" s="34"/>
      <c r="AE190" s="34"/>
      <c r="AT190" s="17" t="s">
        <v>165</v>
      </c>
      <c r="AU190" s="17" t="s">
        <v>85</v>
      </c>
    </row>
    <row r="191" spans="1:65" s="12" customFormat="1" ht="11.25">
      <c r="B191" s="183"/>
      <c r="C191" s="184"/>
      <c r="D191" s="178" t="s">
        <v>166</v>
      </c>
      <c r="E191" s="185" t="s">
        <v>35</v>
      </c>
      <c r="F191" s="186" t="s">
        <v>791</v>
      </c>
      <c r="G191" s="184"/>
      <c r="H191" s="187">
        <v>4.5</v>
      </c>
      <c r="I191" s="188"/>
      <c r="J191" s="184"/>
      <c r="K191" s="184"/>
      <c r="L191" s="189"/>
      <c r="M191" s="190"/>
      <c r="N191" s="191"/>
      <c r="O191" s="191"/>
      <c r="P191" s="191"/>
      <c r="Q191" s="191"/>
      <c r="R191" s="191"/>
      <c r="S191" s="191"/>
      <c r="T191" s="192"/>
      <c r="AT191" s="193" t="s">
        <v>166</v>
      </c>
      <c r="AU191" s="193" t="s">
        <v>85</v>
      </c>
      <c r="AV191" s="12" t="s">
        <v>85</v>
      </c>
      <c r="AW191" s="12" t="s">
        <v>37</v>
      </c>
      <c r="AX191" s="12" t="s">
        <v>83</v>
      </c>
      <c r="AY191" s="193" t="s">
        <v>162</v>
      </c>
    </row>
    <row r="192" spans="1:65" s="2" customFormat="1" ht="16.5" customHeight="1">
      <c r="A192" s="34"/>
      <c r="B192" s="35"/>
      <c r="C192" s="211" t="s">
        <v>336</v>
      </c>
      <c r="D192" s="211" t="s">
        <v>278</v>
      </c>
      <c r="E192" s="212" t="s">
        <v>833</v>
      </c>
      <c r="F192" s="213" t="s">
        <v>834</v>
      </c>
      <c r="G192" s="214" t="s">
        <v>236</v>
      </c>
      <c r="H192" s="215">
        <v>3.25</v>
      </c>
      <c r="I192" s="216"/>
      <c r="J192" s="217">
        <f>ROUND(I192*H192,2)</f>
        <v>0</v>
      </c>
      <c r="K192" s="218"/>
      <c r="L192" s="39"/>
      <c r="M192" s="219" t="s">
        <v>35</v>
      </c>
      <c r="N192" s="220" t="s">
        <v>47</v>
      </c>
      <c r="O192" s="64"/>
      <c r="P192" s="174">
        <f>O192*H192</f>
        <v>0</v>
      </c>
      <c r="Q192" s="174">
        <v>0</v>
      </c>
      <c r="R192" s="174">
        <f>Q192*H192</f>
        <v>0</v>
      </c>
      <c r="S192" s="174">
        <v>0</v>
      </c>
      <c r="T192" s="175">
        <f>S192*H192</f>
        <v>0</v>
      </c>
      <c r="U192" s="34"/>
      <c r="V192" s="34"/>
      <c r="W192" s="34"/>
      <c r="X192" s="34"/>
      <c r="Y192" s="34"/>
      <c r="Z192" s="34"/>
      <c r="AA192" s="34"/>
      <c r="AB192" s="34"/>
      <c r="AC192" s="34"/>
      <c r="AD192" s="34"/>
      <c r="AE192" s="34"/>
      <c r="AR192" s="176" t="s">
        <v>163</v>
      </c>
      <c r="AT192" s="176" t="s">
        <v>278</v>
      </c>
      <c r="AU192" s="176" t="s">
        <v>85</v>
      </c>
      <c r="AY192" s="17" t="s">
        <v>162</v>
      </c>
      <c r="BE192" s="177">
        <f>IF(N192="základní",J192,0)</f>
        <v>0</v>
      </c>
      <c r="BF192" s="177">
        <f>IF(N192="snížená",J192,0)</f>
        <v>0</v>
      </c>
      <c r="BG192" s="177">
        <f>IF(N192="zákl. přenesená",J192,0)</f>
        <v>0</v>
      </c>
      <c r="BH192" s="177">
        <f>IF(N192="sníž. přenesená",J192,0)</f>
        <v>0</v>
      </c>
      <c r="BI192" s="177">
        <f>IF(N192="nulová",J192,0)</f>
        <v>0</v>
      </c>
      <c r="BJ192" s="17" t="s">
        <v>83</v>
      </c>
      <c r="BK192" s="177">
        <f>ROUND(I192*H192,2)</f>
        <v>0</v>
      </c>
      <c r="BL192" s="17" t="s">
        <v>163</v>
      </c>
      <c r="BM192" s="176" t="s">
        <v>835</v>
      </c>
    </row>
    <row r="193" spans="1:65" s="2" customFormat="1" ht="19.5">
      <c r="A193" s="34"/>
      <c r="B193" s="35"/>
      <c r="C193" s="36"/>
      <c r="D193" s="178" t="s">
        <v>165</v>
      </c>
      <c r="E193" s="36"/>
      <c r="F193" s="179" t="s">
        <v>836</v>
      </c>
      <c r="G193" s="36"/>
      <c r="H193" s="36"/>
      <c r="I193" s="180"/>
      <c r="J193" s="36"/>
      <c r="K193" s="36"/>
      <c r="L193" s="39"/>
      <c r="M193" s="181"/>
      <c r="N193" s="182"/>
      <c r="O193" s="64"/>
      <c r="P193" s="64"/>
      <c r="Q193" s="64"/>
      <c r="R193" s="64"/>
      <c r="S193" s="64"/>
      <c r="T193" s="65"/>
      <c r="U193" s="34"/>
      <c r="V193" s="34"/>
      <c r="W193" s="34"/>
      <c r="X193" s="34"/>
      <c r="Y193" s="34"/>
      <c r="Z193" s="34"/>
      <c r="AA193" s="34"/>
      <c r="AB193" s="34"/>
      <c r="AC193" s="34"/>
      <c r="AD193" s="34"/>
      <c r="AE193" s="34"/>
      <c r="AT193" s="17" t="s">
        <v>165</v>
      </c>
      <c r="AU193" s="17" t="s">
        <v>85</v>
      </c>
    </row>
    <row r="194" spans="1:65" s="2" customFormat="1" ht="19.5">
      <c r="A194" s="34"/>
      <c r="B194" s="35"/>
      <c r="C194" s="36"/>
      <c r="D194" s="178" t="s">
        <v>219</v>
      </c>
      <c r="E194" s="36"/>
      <c r="F194" s="194" t="s">
        <v>837</v>
      </c>
      <c r="G194" s="36"/>
      <c r="H194" s="36"/>
      <c r="I194" s="180"/>
      <c r="J194" s="36"/>
      <c r="K194" s="36"/>
      <c r="L194" s="39"/>
      <c r="M194" s="181"/>
      <c r="N194" s="182"/>
      <c r="O194" s="64"/>
      <c r="P194" s="64"/>
      <c r="Q194" s="64"/>
      <c r="R194" s="64"/>
      <c r="S194" s="64"/>
      <c r="T194" s="65"/>
      <c r="U194" s="34"/>
      <c r="V194" s="34"/>
      <c r="W194" s="34"/>
      <c r="X194" s="34"/>
      <c r="Y194" s="34"/>
      <c r="Z194" s="34"/>
      <c r="AA194" s="34"/>
      <c r="AB194" s="34"/>
      <c r="AC194" s="34"/>
      <c r="AD194" s="34"/>
      <c r="AE194" s="34"/>
      <c r="AT194" s="17" t="s">
        <v>219</v>
      </c>
      <c r="AU194" s="17" t="s">
        <v>85</v>
      </c>
    </row>
    <row r="195" spans="1:65" s="12" customFormat="1" ht="11.25">
      <c r="B195" s="183"/>
      <c r="C195" s="184"/>
      <c r="D195" s="178" t="s">
        <v>166</v>
      </c>
      <c r="E195" s="185" t="s">
        <v>35</v>
      </c>
      <c r="F195" s="186" t="s">
        <v>838</v>
      </c>
      <c r="G195" s="184"/>
      <c r="H195" s="187">
        <v>3.25</v>
      </c>
      <c r="I195" s="188"/>
      <c r="J195" s="184"/>
      <c r="K195" s="184"/>
      <c r="L195" s="189"/>
      <c r="M195" s="190"/>
      <c r="N195" s="191"/>
      <c r="O195" s="191"/>
      <c r="P195" s="191"/>
      <c r="Q195" s="191"/>
      <c r="R195" s="191"/>
      <c r="S195" s="191"/>
      <c r="T195" s="192"/>
      <c r="AT195" s="193" t="s">
        <v>166</v>
      </c>
      <c r="AU195" s="193" t="s">
        <v>85</v>
      </c>
      <c r="AV195" s="12" t="s">
        <v>85</v>
      </c>
      <c r="AW195" s="12" t="s">
        <v>37</v>
      </c>
      <c r="AX195" s="12" t="s">
        <v>83</v>
      </c>
      <c r="AY195" s="193" t="s">
        <v>162</v>
      </c>
    </row>
    <row r="196" spans="1:65" s="2" customFormat="1" ht="16.5" customHeight="1">
      <c r="A196" s="34"/>
      <c r="B196" s="35"/>
      <c r="C196" s="211" t="s">
        <v>343</v>
      </c>
      <c r="D196" s="211" t="s">
        <v>278</v>
      </c>
      <c r="E196" s="212" t="s">
        <v>501</v>
      </c>
      <c r="F196" s="213" t="s">
        <v>502</v>
      </c>
      <c r="G196" s="214" t="s">
        <v>230</v>
      </c>
      <c r="H196" s="215">
        <v>4.5</v>
      </c>
      <c r="I196" s="216"/>
      <c r="J196" s="217">
        <f>ROUND(I196*H196,2)</f>
        <v>0</v>
      </c>
      <c r="K196" s="218"/>
      <c r="L196" s="39"/>
      <c r="M196" s="219" t="s">
        <v>35</v>
      </c>
      <c r="N196" s="220" t="s">
        <v>47</v>
      </c>
      <c r="O196" s="64"/>
      <c r="P196" s="174">
        <f>O196*H196</f>
        <v>0</v>
      </c>
      <c r="Q196" s="174">
        <v>0</v>
      </c>
      <c r="R196" s="174">
        <f>Q196*H196</f>
        <v>0</v>
      </c>
      <c r="S196" s="174">
        <v>0</v>
      </c>
      <c r="T196" s="175">
        <f>S196*H196</f>
        <v>0</v>
      </c>
      <c r="U196" s="34"/>
      <c r="V196" s="34"/>
      <c r="W196" s="34"/>
      <c r="X196" s="34"/>
      <c r="Y196" s="34"/>
      <c r="Z196" s="34"/>
      <c r="AA196" s="34"/>
      <c r="AB196" s="34"/>
      <c r="AC196" s="34"/>
      <c r="AD196" s="34"/>
      <c r="AE196" s="34"/>
      <c r="AR196" s="176" t="s">
        <v>163</v>
      </c>
      <c r="AT196" s="176" t="s">
        <v>278</v>
      </c>
      <c r="AU196" s="176" t="s">
        <v>85</v>
      </c>
      <c r="AY196" s="17" t="s">
        <v>162</v>
      </c>
      <c r="BE196" s="177">
        <f>IF(N196="základní",J196,0)</f>
        <v>0</v>
      </c>
      <c r="BF196" s="177">
        <f>IF(N196="snížená",J196,0)</f>
        <v>0</v>
      </c>
      <c r="BG196" s="177">
        <f>IF(N196="zákl. přenesená",J196,0)</f>
        <v>0</v>
      </c>
      <c r="BH196" s="177">
        <f>IF(N196="sníž. přenesená",J196,0)</f>
        <v>0</v>
      </c>
      <c r="BI196" s="177">
        <f>IF(N196="nulová",J196,0)</f>
        <v>0</v>
      </c>
      <c r="BJ196" s="17" t="s">
        <v>83</v>
      </c>
      <c r="BK196" s="177">
        <f>ROUND(I196*H196,2)</f>
        <v>0</v>
      </c>
      <c r="BL196" s="17" t="s">
        <v>163</v>
      </c>
      <c r="BM196" s="176" t="s">
        <v>839</v>
      </c>
    </row>
    <row r="197" spans="1:65" s="2" customFormat="1" ht="29.25">
      <c r="A197" s="34"/>
      <c r="B197" s="35"/>
      <c r="C197" s="36"/>
      <c r="D197" s="178" t="s">
        <v>165</v>
      </c>
      <c r="E197" s="36"/>
      <c r="F197" s="179" t="s">
        <v>504</v>
      </c>
      <c r="G197" s="36"/>
      <c r="H197" s="36"/>
      <c r="I197" s="180"/>
      <c r="J197" s="36"/>
      <c r="K197" s="36"/>
      <c r="L197" s="39"/>
      <c r="M197" s="181"/>
      <c r="N197" s="182"/>
      <c r="O197" s="64"/>
      <c r="P197" s="64"/>
      <c r="Q197" s="64"/>
      <c r="R197" s="64"/>
      <c r="S197" s="64"/>
      <c r="T197" s="65"/>
      <c r="U197" s="34"/>
      <c r="V197" s="34"/>
      <c r="W197" s="34"/>
      <c r="X197" s="34"/>
      <c r="Y197" s="34"/>
      <c r="Z197" s="34"/>
      <c r="AA197" s="34"/>
      <c r="AB197" s="34"/>
      <c r="AC197" s="34"/>
      <c r="AD197" s="34"/>
      <c r="AE197" s="34"/>
      <c r="AT197" s="17" t="s">
        <v>165</v>
      </c>
      <c r="AU197" s="17" t="s">
        <v>85</v>
      </c>
    </row>
    <row r="198" spans="1:65" s="12" customFormat="1" ht="11.25">
      <c r="B198" s="183"/>
      <c r="C198" s="184"/>
      <c r="D198" s="178" t="s">
        <v>166</v>
      </c>
      <c r="E198" s="185" t="s">
        <v>35</v>
      </c>
      <c r="F198" s="186" t="s">
        <v>791</v>
      </c>
      <c r="G198" s="184"/>
      <c r="H198" s="187">
        <v>4.5</v>
      </c>
      <c r="I198" s="188"/>
      <c r="J198" s="184"/>
      <c r="K198" s="184"/>
      <c r="L198" s="189"/>
      <c r="M198" s="190"/>
      <c r="N198" s="191"/>
      <c r="O198" s="191"/>
      <c r="P198" s="191"/>
      <c r="Q198" s="191"/>
      <c r="R198" s="191"/>
      <c r="S198" s="191"/>
      <c r="T198" s="192"/>
      <c r="AT198" s="193" t="s">
        <v>166</v>
      </c>
      <c r="AU198" s="193" t="s">
        <v>85</v>
      </c>
      <c r="AV198" s="12" t="s">
        <v>85</v>
      </c>
      <c r="AW198" s="12" t="s">
        <v>37</v>
      </c>
      <c r="AX198" s="12" t="s">
        <v>83</v>
      </c>
      <c r="AY198" s="193" t="s">
        <v>162</v>
      </c>
    </row>
    <row r="199" spans="1:65" s="2" customFormat="1" ht="16.5" customHeight="1">
      <c r="A199" s="34"/>
      <c r="B199" s="35"/>
      <c r="C199" s="211" t="s">
        <v>349</v>
      </c>
      <c r="D199" s="211" t="s">
        <v>278</v>
      </c>
      <c r="E199" s="212" t="s">
        <v>840</v>
      </c>
      <c r="F199" s="213" t="s">
        <v>841</v>
      </c>
      <c r="G199" s="214" t="s">
        <v>236</v>
      </c>
      <c r="H199" s="215">
        <v>36</v>
      </c>
      <c r="I199" s="216"/>
      <c r="J199" s="217">
        <f>ROUND(I199*H199,2)</f>
        <v>0</v>
      </c>
      <c r="K199" s="218"/>
      <c r="L199" s="39"/>
      <c r="M199" s="219" t="s">
        <v>35</v>
      </c>
      <c r="N199" s="220" t="s">
        <v>47</v>
      </c>
      <c r="O199" s="64"/>
      <c r="P199" s="174">
        <f>O199*H199</f>
        <v>0</v>
      </c>
      <c r="Q199" s="174">
        <v>0</v>
      </c>
      <c r="R199" s="174">
        <f>Q199*H199</f>
        <v>0</v>
      </c>
      <c r="S199" s="174">
        <v>0</v>
      </c>
      <c r="T199" s="175">
        <f>S199*H199</f>
        <v>0</v>
      </c>
      <c r="U199" s="34"/>
      <c r="V199" s="34"/>
      <c r="W199" s="34"/>
      <c r="X199" s="34"/>
      <c r="Y199" s="34"/>
      <c r="Z199" s="34"/>
      <c r="AA199" s="34"/>
      <c r="AB199" s="34"/>
      <c r="AC199" s="34"/>
      <c r="AD199" s="34"/>
      <c r="AE199" s="34"/>
      <c r="AR199" s="176" t="s">
        <v>163</v>
      </c>
      <c r="AT199" s="176" t="s">
        <v>278</v>
      </c>
      <c r="AU199" s="176" t="s">
        <v>85</v>
      </c>
      <c r="AY199" s="17" t="s">
        <v>162</v>
      </c>
      <c r="BE199" s="177">
        <f>IF(N199="základní",J199,0)</f>
        <v>0</v>
      </c>
      <c r="BF199" s="177">
        <f>IF(N199="snížená",J199,0)</f>
        <v>0</v>
      </c>
      <c r="BG199" s="177">
        <f>IF(N199="zákl. přenesená",J199,0)</f>
        <v>0</v>
      </c>
      <c r="BH199" s="177">
        <f>IF(N199="sníž. přenesená",J199,0)</f>
        <v>0</v>
      </c>
      <c r="BI199" s="177">
        <f>IF(N199="nulová",J199,0)</f>
        <v>0</v>
      </c>
      <c r="BJ199" s="17" t="s">
        <v>83</v>
      </c>
      <c r="BK199" s="177">
        <f>ROUND(I199*H199,2)</f>
        <v>0</v>
      </c>
      <c r="BL199" s="17" t="s">
        <v>163</v>
      </c>
      <c r="BM199" s="176" t="s">
        <v>842</v>
      </c>
    </row>
    <row r="200" spans="1:65" s="2" customFormat="1" ht="29.25">
      <c r="A200" s="34"/>
      <c r="B200" s="35"/>
      <c r="C200" s="36"/>
      <c r="D200" s="178" t="s">
        <v>165</v>
      </c>
      <c r="E200" s="36"/>
      <c r="F200" s="179" t="s">
        <v>843</v>
      </c>
      <c r="G200" s="36"/>
      <c r="H200" s="36"/>
      <c r="I200" s="180"/>
      <c r="J200" s="36"/>
      <c r="K200" s="36"/>
      <c r="L200" s="39"/>
      <c r="M200" s="181"/>
      <c r="N200" s="182"/>
      <c r="O200" s="64"/>
      <c r="P200" s="64"/>
      <c r="Q200" s="64"/>
      <c r="R200" s="64"/>
      <c r="S200" s="64"/>
      <c r="T200" s="65"/>
      <c r="U200" s="34"/>
      <c r="V200" s="34"/>
      <c r="W200" s="34"/>
      <c r="X200" s="34"/>
      <c r="Y200" s="34"/>
      <c r="Z200" s="34"/>
      <c r="AA200" s="34"/>
      <c r="AB200" s="34"/>
      <c r="AC200" s="34"/>
      <c r="AD200" s="34"/>
      <c r="AE200" s="34"/>
      <c r="AT200" s="17" t="s">
        <v>165</v>
      </c>
      <c r="AU200" s="17" t="s">
        <v>85</v>
      </c>
    </row>
    <row r="201" spans="1:65" s="12" customFormat="1" ht="11.25">
      <c r="B201" s="183"/>
      <c r="C201" s="184"/>
      <c r="D201" s="178" t="s">
        <v>166</v>
      </c>
      <c r="E201" s="185" t="s">
        <v>35</v>
      </c>
      <c r="F201" s="186" t="s">
        <v>844</v>
      </c>
      <c r="G201" s="184"/>
      <c r="H201" s="187">
        <v>36</v>
      </c>
      <c r="I201" s="188"/>
      <c r="J201" s="184"/>
      <c r="K201" s="184"/>
      <c r="L201" s="189"/>
      <c r="M201" s="190"/>
      <c r="N201" s="191"/>
      <c r="O201" s="191"/>
      <c r="P201" s="191"/>
      <c r="Q201" s="191"/>
      <c r="R201" s="191"/>
      <c r="S201" s="191"/>
      <c r="T201" s="192"/>
      <c r="AT201" s="193" t="s">
        <v>166</v>
      </c>
      <c r="AU201" s="193" t="s">
        <v>85</v>
      </c>
      <c r="AV201" s="12" t="s">
        <v>85</v>
      </c>
      <c r="AW201" s="12" t="s">
        <v>37</v>
      </c>
      <c r="AX201" s="12" t="s">
        <v>83</v>
      </c>
      <c r="AY201" s="193" t="s">
        <v>162</v>
      </c>
    </row>
    <row r="202" spans="1:65" s="13" customFormat="1" ht="25.9" customHeight="1">
      <c r="B202" s="195"/>
      <c r="C202" s="196"/>
      <c r="D202" s="197" t="s">
        <v>75</v>
      </c>
      <c r="E202" s="198" t="s">
        <v>550</v>
      </c>
      <c r="F202" s="198" t="s">
        <v>551</v>
      </c>
      <c r="G202" s="196"/>
      <c r="H202" s="196"/>
      <c r="I202" s="199"/>
      <c r="J202" s="200">
        <f>BK202</f>
        <v>0</v>
      </c>
      <c r="K202" s="196"/>
      <c r="L202" s="201"/>
      <c r="M202" s="202"/>
      <c r="N202" s="203"/>
      <c r="O202" s="203"/>
      <c r="P202" s="204">
        <f>SUM(P203:P245)</f>
        <v>0</v>
      </c>
      <c r="Q202" s="203"/>
      <c r="R202" s="204">
        <f>SUM(R203:R245)</f>
        <v>0</v>
      </c>
      <c r="S202" s="203"/>
      <c r="T202" s="205">
        <f>SUM(T203:T245)</f>
        <v>0</v>
      </c>
      <c r="AR202" s="206" t="s">
        <v>163</v>
      </c>
      <c r="AT202" s="207" t="s">
        <v>75</v>
      </c>
      <c r="AU202" s="207" t="s">
        <v>76</v>
      </c>
      <c r="AY202" s="206" t="s">
        <v>162</v>
      </c>
      <c r="BK202" s="208">
        <f>SUM(BK203:BK245)</f>
        <v>0</v>
      </c>
    </row>
    <row r="203" spans="1:65" s="2" customFormat="1" ht="16.5" customHeight="1">
      <c r="A203" s="34"/>
      <c r="B203" s="35"/>
      <c r="C203" s="211" t="s">
        <v>357</v>
      </c>
      <c r="D203" s="211" t="s">
        <v>278</v>
      </c>
      <c r="E203" s="212" t="s">
        <v>553</v>
      </c>
      <c r="F203" s="213" t="s">
        <v>554</v>
      </c>
      <c r="G203" s="214" t="s">
        <v>160</v>
      </c>
      <c r="H203" s="215">
        <v>2</v>
      </c>
      <c r="I203" s="216"/>
      <c r="J203" s="217">
        <f>ROUND(I203*H203,2)</f>
        <v>0</v>
      </c>
      <c r="K203" s="218"/>
      <c r="L203" s="39"/>
      <c r="M203" s="219" t="s">
        <v>35</v>
      </c>
      <c r="N203" s="220" t="s">
        <v>47</v>
      </c>
      <c r="O203" s="64"/>
      <c r="P203" s="174">
        <f>O203*H203</f>
        <v>0</v>
      </c>
      <c r="Q203" s="174">
        <v>0</v>
      </c>
      <c r="R203" s="174">
        <f>Q203*H203</f>
        <v>0</v>
      </c>
      <c r="S203" s="174">
        <v>0</v>
      </c>
      <c r="T203" s="175">
        <f>S203*H203</f>
        <v>0</v>
      </c>
      <c r="U203" s="34"/>
      <c r="V203" s="34"/>
      <c r="W203" s="34"/>
      <c r="X203" s="34"/>
      <c r="Y203" s="34"/>
      <c r="Z203" s="34"/>
      <c r="AA203" s="34"/>
      <c r="AB203" s="34"/>
      <c r="AC203" s="34"/>
      <c r="AD203" s="34"/>
      <c r="AE203" s="34"/>
      <c r="AR203" s="176" t="s">
        <v>555</v>
      </c>
      <c r="AT203" s="176" t="s">
        <v>278</v>
      </c>
      <c r="AU203" s="176" t="s">
        <v>83</v>
      </c>
      <c r="AY203" s="17" t="s">
        <v>162</v>
      </c>
      <c r="BE203" s="177">
        <f>IF(N203="základní",J203,0)</f>
        <v>0</v>
      </c>
      <c r="BF203" s="177">
        <f>IF(N203="snížená",J203,0)</f>
        <v>0</v>
      </c>
      <c r="BG203" s="177">
        <f>IF(N203="zákl. přenesená",J203,0)</f>
        <v>0</v>
      </c>
      <c r="BH203" s="177">
        <f>IF(N203="sníž. přenesená",J203,0)</f>
        <v>0</v>
      </c>
      <c r="BI203" s="177">
        <f>IF(N203="nulová",J203,0)</f>
        <v>0</v>
      </c>
      <c r="BJ203" s="17" t="s">
        <v>83</v>
      </c>
      <c r="BK203" s="177">
        <f>ROUND(I203*H203,2)</f>
        <v>0</v>
      </c>
      <c r="BL203" s="17" t="s">
        <v>555</v>
      </c>
      <c r="BM203" s="176" t="s">
        <v>556</v>
      </c>
    </row>
    <row r="204" spans="1:65" s="2" customFormat="1" ht="11.25">
      <c r="A204" s="34"/>
      <c r="B204" s="35"/>
      <c r="C204" s="36"/>
      <c r="D204" s="178" t="s">
        <v>165</v>
      </c>
      <c r="E204" s="36"/>
      <c r="F204" s="179" t="s">
        <v>554</v>
      </c>
      <c r="G204" s="36"/>
      <c r="H204" s="36"/>
      <c r="I204" s="180"/>
      <c r="J204" s="36"/>
      <c r="K204" s="36"/>
      <c r="L204" s="39"/>
      <c r="M204" s="181"/>
      <c r="N204" s="182"/>
      <c r="O204" s="64"/>
      <c r="P204" s="64"/>
      <c r="Q204" s="64"/>
      <c r="R204" s="64"/>
      <c r="S204" s="64"/>
      <c r="T204" s="65"/>
      <c r="U204" s="34"/>
      <c r="V204" s="34"/>
      <c r="W204" s="34"/>
      <c r="X204" s="34"/>
      <c r="Y204" s="34"/>
      <c r="Z204" s="34"/>
      <c r="AA204" s="34"/>
      <c r="AB204" s="34"/>
      <c r="AC204" s="34"/>
      <c r="AD204" s="34"/>
      <c r="AE204" s="34"/>
      <c r="AT204" s="17" t="s">
        <v>165</v>
      </c>
      <c r="AU204" s="17" t="s">
        <v>83</v>
      </c>
    </row>
    <row r="205" spans="1:65" s="12" customFormat="1" ht="11.25">
      <c r="B205" s="183"/>
      <c r="C205" s="184"/>
      <c r="D205" s="178" t="s">
        <v>166</v>
      </c>
      <c r="E205" s="185" t="s">
        <v>35</v>
      </c>
      <c r="F205" s="186" t="s">
        <v>524</v>
      </c>
      <c r="G205" s="184"/>
      <c r="H205" s="187">
        <v>2</v>
      </c>
      <c r="I205" s="188"/>
      <c r="J205" s="184"/>
      <c r="K205" s="184"/>
      <c r="L205" s="189"/>
      <c r="M205" s="190"/>
      <c r="N205" s="191"/>
      <c r="O205" s="191"/>
      <c r="P205" s="191"/>
      <c r="Q205" s="191"/>
      <c r="R205" s="191"/>
      <c r="S205" s="191"/>
      <c r="T205" s="192"/>
      <c r="AT205" s="193" t="s">
        <v>166</v>
      </c>
      <c r="AU205" s="193" t="s">
        <v>83</v>
      </c>
      <c r="AV205" s="12" t="s">
        <v>85</v>
      </c>
      <c r="AW205" s="12" t="s">
        <v>37</v>
      </c>
      <c r="AX205" s="12" t="s">
        <v>83</v>
      </c>
      <c r="AY205" s="193" t="s">
        <v>162</v>
      </c>
    </row>
    <row r="206" spans="1:65" s="2" customFormat="1" ht="16.5" customHeight="1">
      <c r="A206" s="34"/>
      <c r="B206" s="35"/>
      <c r="C206" s="211" t="s">
        <v>364</v>
      </c>
      <c r="D206" s="211" t="s">
        <v>278</v>
      </c>
      <c r="E206" s="212" t="s">
        <v>558</v>
      </c>
      <c r="F206" s="213" t="s">
        <v>559</v>
      </c>
      <c r="G206" s="214" t="s">
        <v>160</v>
      </c>
      <c r="H206" s="215">
        <v>2</v>
      </c>
      <c r="I206" s="216"/>
      <c r="J206" s="217">
        <f>ROUND(I206*H206,2)</f>
        <v>0</v>
      </c>
      <c r="K206" s="218"/>
      <c r="L206" s="39"/>
      <c r="M206" s="219" t="s">
        <v>35</v>
      </c>
      <c r="N206" s="220" t="s">
        <v>47</v>
      </c>
      <c r="O206" s="64"/>
      <c r="P206" s="174">
        <f>O206*H206</f>
        <v>0</v>
      </c>
      <c r="Q206" s="174">
        <v>0</v>
      </c>
      <c r="R206" s="174">
        <f>Q206*H206</f>
        <v>0</v>
      </c>
      <c r="S206" s="174">
        <v>0</v>
      </c>
      <c r="T206" s="175">
        <f>S206*H206</f>
        <v>0</v>
      </c>
      <c r="U206" s="34"/>
      <c r="V206" s="34"/>
      <c r="W206" s="34"/>
      <c r="X206" s="34"/>
      <c r="Y206" s="34"/>
      <c r="Z206" s="34"/>
      <c r="AA206" s="34"/>
      <c r="AB206" s="34"/>
      <c r="AC206" s="34"/>
      <c r="AD206" s="34"/>
      <c r="AE206" s="34"/>
      <c r="AR206" s="176" t="s">
        <v>555</v>
      </c>
      <c r="AT206" s="176" t="s">
        <v>278</v>
      </c>
      <c r="AU206" s="176" t="s">
        <v>83</v>
      </c>
      <c r="AY206" s="17" t="s">
        <v>162</v>
      </c>
      <c r="BE206" s="177">
        <f>IF(N206="základní",J206,0)</f>
        <v>0</v>
      </c>
      <c r="BF206" s="177">
        <f>IF(N206="snížená",J206,0)</f>
        <v>0</v>
      </c>
      <c r="BG206" s="177">
        <f>IF(N206="zákl. přenesená",J206,0)</f>
        <v>0</v>
      </c>
      <c r="BH206" s="177">
        <f>IF(N206="sníž. přenesená",J206,0)</f>
        <v>0</v>
      </c>
      <c r="BI206" s="177">
        <f>IF(N206="nulová",J206,0)</f>
        <v>0</v>
      </c>
      <c r="BJ206" s="17" t="s">
        <v>83</v>
      </c>
      <c r="BK206" s="177">
        <f>ROUND(I206*H206,2)</f>
        <v>0</v>
      </c>
      <c r="BL206" s="17" t="s">
        <v>555</v>
      </c>
      <c r="BM206" s="176" t="s">
        <v>560</v>
      </c>
    </row>
    <row r="207" spans="1:65" s="2" customFormat="1" ht="11.25">
      <c r="A207" s="34"/>
      <c r="B207" s="35"/>
      <c r="C207" s="36"/>
      <c r="D207" s="178" t="s">
        <v>165</v>
      </c>
      <c r="E207" s="36"/>
      <c r="F207" s="179" t="s">
        <v>561</v>
      </c>
      <c r="G207" s="36"/>
      <c r="H207" s="36"/>
      <c r="I207" s="180"/>
      <c r="J207" s="36"/>
      <c r="K207" s="36"/>
      <c r="L207" s="39"/>
      <c r="M207" s="181"/>
      <c r="N207" s="182"/>
      <c r="O207" s="64"/>
      <c r="P207" s="64"/>
      <c r="Q207" s="64"/>
      <c r="R207" s="64"/>
      <c r="S207" s="64"/>
      <c r="T207" s="65"/>
      <c r="U207" s="34"/>
      <c r="V207" s="34"/>
      <c r="W207" s="34"/>
      <c r="X207" s="34"/>
      <c r="Y207" s="34"/>
      <c r="Z207" s="34"/>
      <c r="AA207" s="34"/>
      <c r="AB207" s="34"/>
      <c r="AC207" s="34"/>
      <c r="AD207" s="34"/>
      <c r="AE207" s="34"/>
      <c r="AT207" s="17" t="s">
        <v>165</v>
      </c>
      <c r="AU207" s="17" t="s">
        <v>83</v>
      </c>
    </row>
    <row r="208" spans="1:65" s="12" customFormat="1" ht="11.25">
      <c r="B208" s="183"/>
      <c r="C208" s="184"/>
      <c r="D208" s="178" t="s">
        <v>166</v>
      </c>
      <c r="E208" s="185" t="s">
        <v>35</v>
      </c>
      <c r="F208" s="186" t="s">
        <v>524</v>
      </c>
      <c r="G208" s="184"/>
      <c r="H208" s="187">
        <v>2</v>
      </c>
      <c r="I208" s="188"/>
      <c r="J208" s="184"/>
      <c r="K208" s="184"/>
      <c r="L208" s="189"/>
      <c r="M208" s="190"/>
      <c r="N208" s="191"/>
      <c r="O208" s="191"/>
      <c r="P208" s="191"/>
      <c r="Q208" s="191"/>
      <c r="R208" s="191"/>
      <c r="S208" s="191"/>
      <c r="T208" s="192"/>
      <c r="AT208" s="193" t="s">
        <v>166</v>
      </c>
      <c r="AU208" s="193" t="s">
        <v>83</v>
      </c>
      <c r="AV208" s="12" t="s">
        <v>85</v>
      </c>
      <c r="AW208" s="12" t="s">
        <v>37</v>
      </c>
      <c r="AX208" s="12" t="s">
        <v>83</v>
      </c>
      <c r="AY208" s="193" t="s">
        <v>162</v>
      </c>
    </row>
    <row r="209" spans="1:65" s="2" customFormat="1" ht="16.5" customHeight="1">
      <c r="A209" s="34"/>
      <c r="B209" s="35"/>
      <c r="C209" s="211" t="s">
        <v>371</v>
      </c>
      <c r="D209" s="211" t="s">
        <v>278</v>
      </c>
      <c r="E209" s="212" t="s">
        <v>585</v>
      </c>
      <c r="F209" s="213" t="s">
        <v>586</v>
      </c>
      <c r="G209" s="214" t="s">
        <v>202</v>
      </c>
      <c r="H209" s="215">
        <v>3.863</v>
      </c>
      <c r="I209" s="216"/>
      <c r="J209" s="217">
        <f>ROUND(I209*H209,2)</f>
        <v>0</v>
      </c>
      <c r="K209" s="218"/>
      <c r="L209" s="39"/>
      <c r="M209" s="219" t="s">
        <v>35</v>
      </c>
      <c r="N209" s="220" t="s">
        <v>47</v>
      </c>
      <c r="O209" s="64"/>
      <c r="P209" s="174">
        <f>O209*H209</f>
        <v>0</v>
      </c>
      <c r="Q209" s="174">
        <v>0</v>
      </c>
      <c r="R209" s="174">
        <f>Q209*H209</f>
        <v>0</v>
      </c>
      <c r="S209" s="174">
        <v>0</v>
      </c>
      <c r="T209" s="175">
        <f>S209*H209</f>
        <v>0</v>
      </c>
      <c r="U209" s="34"/>
      <c r="V209" s="34"/>
      <c r="W209" s="34"/>
      <c r="X209" s="34"/>
      <c r="Y209" s="34"/>
      <c r="Z209" s="34"/>
      <c r="AA209" s="34"/>
      <c r="AB209" s="34"/>
      <c r="AC209" s="34"/>
      <c r="AD209" s="34"/>
      <c r="AE209" s="34"/>
      <c r="AR209" s="176" t="s">
        <v>555</v>
      </c>
      <c r="AT209" s="176" t="s">
        <v>278</v>
      </c>
      <c r="AU209" s="176" t="s">
        <v>83</v>
      </c>
      <c r="AY209" s="17" t="s">
        <v>162</v>
      </c>
      <c r="BE209" s="177">
        <f>IF(N209="základní",J209,0)</f>
        <v>0</v>
      </c>
      <c r="BF209" s="177">
        <f>IF(N209="snížená",J209,0)</f>
        <v>0</v>
      </c>
      <c r="BG209" s="177">
        <f>IF(N209="zákl. přenesená",J209,0)</f>
        <v>0</v>
      </c>
      <c r="BH209" s="177">
        <f>IF(N209="sníž. přenesená",J209,0)</f>
        <v>0</v>
      </c>
      <c r="BI209" s="177">
        <f>IF(N209="nulová",J209,0)</f>
        <v>0</v>
      </c>
      <c r="BJ209" s="17" t="s">
        <v>83</v>
      </c>
      <c r="BK209" s="177">
        <f>ROUND(I209*H209,2)</f>
        <v>0</v>
      </c>
      <c r="BL209" s="17" t="s">
        <v>555</v>
      </c>
      <c r="BM209" s="176" t="s">
        <v>587</v>
      </c>
    </row>
    <row r="210" spans="1:65" s="2" customFormat="1" ht="29.25">
      <c r="A210" s="34"/>
      <c r="B210" s="35"/>
      <c r="C210" s="36"/>
      <c r="D210" s="178" t="s">
        <v>165</v>
      </c>
      <c r="E210" s="36"/>
      <c r="F210" s="179" t="s">
        <v>588</v>
      </c>
      <c r="G210" s="36"/>
      <c r="H210" s="36"/>
      <c r="I210" s="180"/>
      <c r="J210" s="36"/>
      <c r="K210" s="36"/>
      <c r="L210" s="39"/>
      <c r="M210" s="181"/>
      <c r="N210" s="182"/>
      <c r="O210" s="64"/>
      <c r="P210" s="64"/>
      <c r="Q210" s="64"/>
      <c r="R210" s="64"/>
      <c r="S210" s="64"/>
      <c r="T210" s="65"/>
      <c r="U210" s="34"/>
      <c r="V210" s="34"/>
      <c r="W210" s="34"/>
      <c r="X210" s="34"/>
      <c r="Y210" s="34"/>
      <c r="Z210" s="34"/>
      <c r="AA210" s="34"/>
      <c r="AB210" s="34"/>
      <c r="AC210" s="34"/>
      <c r="AD210" s="34"/>
      <c r="AE210" s="34"/>
      <c r="AT210" s="17" t="s">
        <v>165</v>
      </c>
      <c r="AU210" s="17" t="s">
        <v>83</v>
      </c>
    </row>
    <row r="211" spans="1:65" s="2" customFormat="1" ht="39">
      <c r="A211" s="34"/>
      <c r="B211" s="35"/>
      <c r="C211" s="36"/>
      <c r="D211" s="178" t="s">
        <v>219</v>
      </c>
      <c r="E211" s="36"/>
      <c r="F211" s="194" t="s">
        <v>845</v>
      </c>
      <c r="G211" s="36"/>
      <c r="H211" s="36"/>
      <c r="I211" s="180"/>
      <c r="J211" s="36"/>
      <c r="K211" s="36"/>
      <c r="L211" s="39"/>
      <c r="M211" s="181"/>
      <c r="N211" s="182"/>
      <c r="O211" s="64"/>
      <c r="P211" s="64"/>
      <c r="Q211" s="64"/>
      <c r="R211" s="64"/>
      <c r="S211" s="64"/>
      <c r="T211" s="65"/>
      <c r="U211" s="34"/>
      <c r="V211" s="34"/>
      <c r="W211" s="34"/>
      <c r="X211" s="34"/>
      <c r="Y211" s="34"/>
      <c r="Z211" s="34"/>
      <c r="AA211" s="34"/>
      <c r="AB211" s="34"/>
      <c r="AC211" s="34"/>
      <c r="AD211" s="34"/>
      <c r="AE211" s="34"/>
      <c r="AT211" s="17" t="s">
        <v>219</v>
      </c>
      <c r="AU211" s="17" t="s">
        <v>83</v>
      </c>
    </row>
    <row r="212" spans="1:65" s="12" customFormat="1" ht="11.25">
      <c r="B212" s="183"/>
      <c r="C212" s="184"/>
      <c r="D212" s="178" t="s">
        <v>166</v>
      </c>
      <c r="E212" s="185" t="s">
        <v>35</v>
      </c>
      <c r="F212" s="186" t="s">
        <v>846</v>
      </c>
      <c r="G212" s="184"/>
      <c r="H212" s="187">
        <v>3.863</v>
      </c>
      <c r="I212" s="188"/>
      <c r="J212" s="184"/>
      <c r="K212" s="184"/>
      <c r="L212" s="189"/>
      <c r="M212" s="190"/>
      <c r="N212" s="191"/>
      <c r="O212" s="191"/>
      <c r="P212" s="191"/>
      <c r="Q212" s="191"/>
      <c r="R212" s="191"/>
      <c r="S212" s="191"/>
      <c r="T212" s="192"/>
      <c r="AT212" s="193" t="s">
        <v>166</v>
      </c>
      <c r="AU212" s="193" t="s">
        <v>83</v>
      </c>
      <c r="AV212" s="12" t="s">
        <v>85</v>
      </c>
      <c r="AW212" s="12" t="s">
        <v>37</v>
      </c>
      <c r="AX212" s="12" t="s">
        <v>83</v>
      </c>
      <c r="AY212" s="193" t="s">
        <v>162</v>
      </c>
    </row>
    <row r="213" spans="1:65" s="2" customFormat="1" ht="24.2" customHeight="1">
      <c r="A213" s="34"/>
      <c r="B213" s="35"/>
      <c r="C213" s="211" t="s">
        <v>377</v>
      </c>
      <c r="D213" s="211" t="s">
        <v>278</v>
      </c>
      <c r="E213" s="212" t="s">
        <v>642</v>
      </c>
      <c r="F213" s="213" t="s">
        <v>643</v>
      </c>
      <c r="G213" s="214" t="s">
        <v>202</v>
      </c>
      <c r="H213" s="215">
        <v>3.863</v>
      </c>
      <c r="I213" s="216"/>
      <c r="J213" s="217">
        <f>ROUND(I213*H213,2)</f>
        <v>0</v>
      </c>
      <c r="K213" s="218"/>
      <c r="L213" s="39"/>
      <c r="M213" s="219" t="s">
        <v>35</v>
      </c>
      <c r="N213" s="220" t="s">
        <v>47</v>
      </c>
      <c r="O213" s="64"/>
      <c r="P213" s="174">
        <f>O213*H213</f>
        <v>0</v>
      </c>
      <c r="Q213" s="174">
        <v>0</v>
      </c>
      <c r="R213" s="174">
        <f>Q213*H213</f>
        <v>0</v>
      </c>
      <c r="S213" s="174">
        <v>0</v>
      </c>
      <c r="T213" s="175">
        <f>S213*H213</f>
        <v>0</v>
      </c>
      <c r="U213" s="34"/>
      <c r="V213" s="34"/>
      <c r="W213" s="34"/>
      <c r="X213" s="34"/>
      <c r="Y213" s="34"/>
      <c r="Z213" s="34"/>
      <c r="AA213" s="34"/>
      <c r="AB213" s="34"/>
      <c r="AC213" s="34"/>
      <c r="AD213" s="34"/>
      <c r="AE213" s="34"/>
      <c r="AR213" s="176" t="s">
        <v>555</v>
      </c>
      <c r="AT213" s="176" t="s">
        <v>278</v>
      </c>
      <c r="AU213" s="176" t="s">
        <v>83</v>
      </c>
      <c r="AY213" s="17" t="s">
        <v>162</v>
      </c>
      <c r="BE213" s="177">
        <f>IF(N213="základní",J213,0)</f>
        <v>0</v>
      </c>
      <c r="BF213" s="177">
        <f>IF(N213="snížená",J213,0)</f>
        <v>0</v>
      </c>
      <c r="BG213" s="177">
        <f>IF(N213="zákl. přenesená",J213,0)</f>
        <v>0</v>
      </c>
      <c r="BH213" s="177">
        <f>IF(N213="sníž. přenesená",J213,0)</f>
        <v>0</v>
      </c>
      <c r="BI213" s="177">
        <f>IF(N213="nulová",J213,0)</f>
        <v>0</v>
      </c>
      <c r="BJ213" s="17" t="s">
        <v>83</v>
      </c>
      <c r="BK213" s="177">
        <f>ROUND(I213*H213,2)</f>
        <v>0</v>
      </c>
      <c r="BL213" s="17" t="s">
        <v>555</v>
      </c>
      <c r="BM213" s="176" t="s">
        <v>594</v>
      </c>
    </row>
    <row r="214" spans="1:65" s="2" customFormat="1" ht="39">
      <c r="A214" s="34"/>
      <c r="B214" s="35"/>
      <c r="C214" s="36"/>
      <c r="D214" s="178" t="s">
        <v>165</v>
      </c>
      <c r="E214" s="36"/>
      <c r="F214" s="179" t="s">
        <v>645</v>
      </c>
      <c r="G214" s="36"/>
      <c r="H214" s="36"/>
      <c r="I214" s="180"/>
      <c r="J214" s="36"/>
      <c r="K214" s="36"/>
      <c r="L214" s="39"/>
      <c r="M214" s="181"/>
      <c r="N214" s="182"/>
      <c r="O214" s="64"/>
      <c r="P214" s="64"/>
      <c r="Q214" s="64"/>
      <c r="R214" s="64"/>
      <c r="S214" s="64"/>
      <c r="T214" s="65"/>
      <c r="U214" s="34"/>
      <c r="V214" s="34"/>
      <c r="W214" s="34"/>
      <c r="X214" s="34"/>
      <c r="Y214" s="34"/>
      <c r="Z214" s="34"/>
      <c r="AA214" s="34"/>
      <c r="AB214" s="34"/>
      <c r="AC214" s="34"/>
      <c r="AD214" s="34"/>
      <c r="AE214" s="34"/>
      <c r="AT214" s="17" t="s">
        <v>165</v>
      </c>
      <c r="AU214" s="17" t="s">
        <v>83</v>
      </c>
    </row>
    <row r="215" spans="1:65" s="2" customFormat="1" ht="29.25">
      <c r="A215" s="34"/>
      <c r="B215" s="35"/>
      <c r="C215" s="36"/>
      <c r="D215" s="178" t="s">
        <v>219</v>
      </c>
      <c r="E215" s="36"/>
      <c r="F215" s="194" t="s">
        <v>847</v>
      </c>
      <c r="G215" s="36"/>
      <c r="H215" s="36"/>
      <c r="I215" s="180"/>
      <c r="J215" s="36"/>
      <c r="K215" s="36"/>
      <c r="L215" s="39"/>
      <c r="M215" s="181"/>
      <c r="N215" s="182"/>
      <c r="O215" s="64"/>
      <c r="P215" s="64"/>
      <c r="Q215" s="64"/>
      <c r="R215" s="64"/>
      <c r="S215" s="64"/>
      <c r="T215" s="65"/>
      <c r="U215" s="34"/>
      <c r="V215" s="34"/>
      <c r="W215" s="34"/>
      <c r="X215" s="34"/>
      <c r="Y215" s="34"/>
      <c r="Z215" s="34"/>
      <c r="AA215" s="34"/>
      <c r="AB215" s="34"/>
      <c r="AC215" s="34"/>
      <c r="AD215" s="34"/>
      <c r="AE215" s="34"/>
      <c r="AT215" s="17" t="s">
        <v>219</v>
      </c>
      <c r="AU215" s="17" t="s">
        <v>83</v>
      </c>
    </row>
    <row r="216" spans="1:65" s="12" customFormat="1" ht="11.25">
      <c r="B216" s="183"/>
      <c r="C216" s="184"/>
      <c r="D216" s="178" t="s">
        <v>166</v>
      </c>
      <c r="E216" s="185" t="s">
        <v>35</v>
      </c>
      <c r="F216" s="186" t="s">
        <v>846</v>
      </c>
      <c r="G216" s="184"/>
      <c r="H216" s="187">
        <v>3.863</v>
      </c>
      <c r="I216" s="188"/>
      <c r="J216" s="184"/>
      <c r="K216" s="184"/>
      <c r="L216" s="189"/>
      <c r="M216" s="190"/>
      <c r="N216" s="191"/>
      <c r="O216" s="191"/>
      <c r="P216" s="191"/>
      <c r="Q216" s="191"/>
      <c r="R216" s="191"/>
      <c r="S216" s="191"/>
      <c r="T216" s="192"/>
      <c r="AT216" s="193" t="s">
        <v>166</v>
      </c>
      <c r="AU216" s="193" t="s">
        <v>83</v>
      </c>
      <c r="AV216" s="12" t="s">
        <v>85</v>
      </c>
      <c r="AW216" s="12" t="s">
        <v>37</v>
      </c>
      <c r="AX216" s="12" t="s">
        <v>83</v>
      </c>
      <c r="AY216" s="193" t="s">
        <v>162</v>
      </c>
    </row>
    <row r="217" spans="1:65" s="2" customFormat="1" ht="24.2" customHeight="1">
      <c r="A217" s="34"/>
      <c r="B217" s="35"/>
      <c r="C217" s="211" t="s">
        <v>385</v>
      </c>
      <c r="D217" s="211" t="s">
        <v>278</v>
      </c>
      <c r="E217" s="212" t="s">
        <v>605</v>
      </c>
      <c r="F217" s="213" t="s">
        <v>606</v>
      </c>
      <c r="G217" s="214" t="s">
        <v>202</v>
      </c>
      <c r="H217" s="215">
        <v>4.3789999999999996</v>
      </c>
      <c r="I217" s="216"/>
      <c r="J217" s="217">
        <f>ROUND(I217*H217,2)</f>
        <v>0</v>
      </c>
      <c r="K217" s="218"/>
      <c r="L217" s="39"/>
      <c r="M217" s="219" t="s">
        <v>35</v>
      </c>
      <c r="N217" s="220" t="s">
        <v>47</v>
      </c>
      <c r="O217" s="64"/>
      <c r="P217" s="174">
        <f>O217*H217</f>
        <v>0</v>
      </c>
      <c r="Q217" s="174">
        <v>0</v>
      </c>
      <c r="R217" s="174">
        <f>Q217*H217</f>
        <v>0</v>
      </c>
      <c r="S217" s="174">
        <v>0</v>
      </c>
      <c r="T217" s="175">
        <f>S217*H217</f>
        <v>0</v>
      </c>
      <c r="U217" s="34"/>
      <c r="V217" s="34"/>
      <c r="W217" s="34"/>
      <c r="X217" s="34"/>
      <c r="Y217" s="34"/>
      <c r="Z217" s="34"/>
      <c r="AA217" s="34"/>
      <c r="AB217" s="34"/>
      <c r="AC217" s="34"/>
      <c r="AD217" s="34"/>
      <c r="AE217" s="34"/>
      <c r="AR217" s="176" t="s">
        <v>555</v>
      </c>
      <c r="AT217" s="176" t="s">
        <v>278</v>
      </c>
      <c r="AU217" s="176" t="s">
        <v>83</v>
      </c>
      <c r="AY217" s="17" t="s">
        <v>162</v>
      </c>
      <c r="BE217" s="177">
        <f>IF(N217="základní",J217,0)</f>
        <v>0</v>
      </c>
      <c r="BF217" s="177">
        <f>IF(N217="snížená",J217,0)</f>
        <v>0</v>
      </c>
      <c r="BG217" s="177">
        <f>IF(N217="zákl. přenesená",J217,0)</f>
        <v>0</v>
      </c>
      <c r="BH217" s="177">
        <f>IF(N217="sníž. přenesená",J217,0)</f>
        <v>0</v>
      </c>
      <c r="BI217" s="177">
        <f>IF(N217="nulová",J217,0)</f>
        <v>0</v>
      </c>
      <c r="BJ217" s="17" t="s">
        <v>83</v>
      </c>
      <c r="BK217" s="177">
        <f>ROUND(I217*H217,2)</f>
        <v>0</v>
      </c>
      <c r="BL217" s="17" t="s">
        <v>555</v>
      </c>
      <c r="BM217" s="176" t="s">
        <v>607</v>
      </c>
    </row>
    <row r="218" spans="1:65" s="2" customFormat="1" ht="39">
      <c r="A218" s="34"/>
      <c r="B218" s="35"/>
      <c r="C218" s="36"/>
      <c r="D218" s="178" t="s">
        <v>165</v>
      </c>
      <c r="E218" s="36"/>
      <c r="F218" s="179" t="s">
        <v>608</v>
      </c>
      <c r="G218" s="36"/>
      <c r="H218" s="36"/>
      <c r="I218" s="180"/>
      <c r="J218" s="36"/>
      <c r="K218" s="36"/>
      <c r="L218" s="39"/>
      <c r="M218" s="181"/>
      <c r="N218" s="182"/>
      <c r="O218" s="64"/>
      <c r="P218" s="64"/>
      <c r="Q218" s="64"/>
      <c r="R218" s="64"/>
      <c r="S218" s="64"/>
      <c r="T218" s="65"/>
      <c r="U218" s="34"/>
      <c r="V218" s="34"/>
      <c r="W218" s="34"/>
      <c r="X218" s="34"/>
      <c r="Y218" s="34"/>
      <c r="Z218" s="34"/>
      <c r="AA218" s="34"/>
      <c r="AB218" s="34"/>
      <c r="AC218" s="34"/>
      <c r="AD218" s="34"/>
      <c r="AE218" s="34"/>
      <c r="AT218" s="17" t="s">
        <v>165</v>
      </c>
      <c r="AU218" s="17" t="s">
        <v>83</v>
      </c>
    </row>
    <row r="219" spans="1:65" s="2" customFormat="1" ht="19.5">
      <c r="A219" s="34"/>
      <c r="B219" s="35"/>
      <c r="C219" s="36"/>
      <c r="D219" s="178" t="s">
        <v>219</v>
      </c>
      <c r="E219" s="36"/>
      <c r="F219" s="194" t="s">
        <v>760</v>
      </c>
      <c r="G219" s="36"/>
      <c r="H219" s="36"/>
      <c r="I219" s="180"/>
      <c r="J219" s="36"/>
      <c r="K219" s="36"/>
      <c r="L219" s="39"/>
      <c r="M219" s="181"/>
      <c r="N219" s="182"/>
      <c r="O219" s="64"/>
      <c r="P219" s="64"/>
      <c r="Q219" s="64"/>
      <c r="R219" s="64"/>
      <c r="S219" s="64"/>
      <c r="T219" s="65"/>
      <c r="U219" s="34"/>
      <c r="V219" s="34"/>
      <c r="W219" s="34"/>
      <c r="X219" s="34"/>
      <c r="Y219" s="34"/>
      <c r="Z219" s="34"/>
      <c r="AA219" s="34"/>
      <c r="AB219" s="34"/>
      <c r="AC219" s="34"/>
      <c r="AD219" s="34"/>
      <c r="AE219" s="34"/>
      <c r="AT219" s="17" t="s">
        <v>219</v>
      </c>
      <c r="AU219" s="17" t="s">
        <v>83</v>
      </c>
    </row>
    <row r="220" spans="1:65" s="12" customFormat="1" ht="11.25">
      <c r="B220" s="183"/>
      <c r="C220" s="184"/>
      <c r="D220" s="178" t="s">
        <v>166</v>
      </c>
      <c r="E220" s="185" t="s">
        <v>35</v>
      </c>
      <c r="F220" s="186" t="s">
        <v>848</v>
      </c>
      <c r="G220" s="184"/>
      <c r="H220" s="187">
        <v>4.3789999999999996</v>
      </c>
      <c r="I220" s="188"/>
      <c r="J220" s="184"/>
      <c r="K220" s="184"/>
      <c r="L220" s="189"/>
      <c r="M220" s="190"/>
      <c r="N220" s="191"/>
      <c r="O220" s="191"/>
      <c r="P220" s="191"/>
      <c r="Q220" s="191"/>
      <c r="R220" s="191"/>
      <c r="S220" s="191"/>
      <c r="T220" s="192"/>
      <c r="AT220" s="193" t="s">
        <v>166</v>
      </c>
      <c r="AU220" s="193" t="s">
        <v>83</v>
      </c>
      <c r="AV220" s="12" t="s">
        <v>85</v>
      </c>
      <c r="AW220" s="12" t="s">
        <v>37</v>
      </c>
      <c r="AX220" s="12" t="s">
        <v>83</v>
      </c>
      <c r="AY220" s="193" t="s">
        <v>162</v>
      </c>
    </row>
    <row r="221" spans="1:65" s="2" customFormat="1" ht="24.2" customHeight="1">
      <c r="A221" s="34"/>
      <c r="B221" s="35"/>
      <c r="C221" s="211" t="s">
        <v>391</v>
      </c>
      <c r="D221" s="211" t="s">
        <v>278</v>
      </c>
      <c r="E221" s="212" t="s">
        <v>612</v>
      </c>
      <c r="F221" s="213" t="s">
        <v>613</v>
      </c>
      <c r="G221" s="214" t="s">
        <v>202</v>
      </c>
      <c r="H221" s="215">
        <v>30</v>
      </c>
      <c r="I221" s="216"/>
      <c r="J221" s="217">
        <f>ROUND(I221*H221,2)</f>
        <v>0</v>
      </c>
      <c r="K221" s="218"/>
      <c r="L221" s="39"/>
      <c r="M221" s="219" t="s">
        <v>35</v>
      </c>
      <c r="N221" s="220" t="s">
        <v>47</v>
      </c>
      <c r="O221" s="64"/>
      <c r="P221" s="174">
        <f>O221*H221</f>
        <v>0</v>
      </c>
      <c r="Q221" s="174">
        <v>0</v>
      </c>
      <c r="R221" s="174">
        <f>Q221*H221</f>
        <v>0</v>
      </c>
      <c r="S221" s="174">
        <v>0</v>
      </c>
      <c r="T221" s="175">
        <f>S221*H221</f>
        <v>0</v>
      </c>
      <c r="U221" s="34"/>
      <c r="V221" s="34"/>
      <c r="W221" s="34"/>
      <c r="X221" s="34"/>
      <c r="Y221" s="34"/>
      <c r="Z221" s="34"/>
      <c r="AA221" s="34"/>
      <c r="AB221" s="34"/>
      <c r="AC221" s="34"/>
      <c r="AD221" s="34"/>
      <c r="AE221" s="34"/>
      <c r="AR221" s="176" t="s">
        <v>555</v>
      </c>
      <c r="AT221" s="176" t="s">
        <v>278</v>
      </c>
      <c r="AU221" s="176" t="s">
        <v>83</v>
      </c>
      <c r="AY221" s="17" t="s">
        <v>162</v>
      </c>
      <c r="BE221" s="177">
        <f>IF(N221="základní",J221,0)</f>
        <v>0</v>
      </c>
      <c r="BF221" s="177">
        <f>IF(N221="snížená",J221,0)</f>
        <v>0</v>
      </c>
      <c r="BG221" s="177">
        <f>IF(N221="zákl. přenesená",J221,0)</f>
        <v>0</v>
      </c>
      <c r="BH221" s="177">
        <f>IF(N221="sníž. přenesená",J221,0)</f>
        <v>0</v>
      </c>
      <c r="BI221" s="177">
        <f>IF(N221="nulová",J221,0)</f>
        <v>0</v>
      </c>
      <c r="BJ221" s="17" t="s">
        <v>83</v>
      </c>
      <c r="BK221" s="177">
        <f>ROUND(I221*H221,2)</f>
        <v>0</v>
      </c>
      <c r="BL221" s="17" t="s">
        <v>555</v>
      </c>
      <c r="BM221" s="176" t="s">
        <v>614</v>
      </c>
    </row>
    <row r="222" spans="1:65" s="2" customFormat="1" ht="29.25">
      <c r="A222" s="34"/>
      <c r="B222" s="35"/>
      <c r="C222" s="36"/>
      <c r="D222" s="178" t="s">
        <v>165</v>
      </c>
      <c r="E222" s="36"/>
      <c r="F222" s="179" t="s">
        <v>615</v>
      </c>
      <c r="G222" s="36"/>
      <c r="H222" s="36"/>
      <c r="I222" s="180"/>
      <c r="J222" s="36"/>
      <c r="K222" s="36"/>
      <c r="L222" s="39"/>
      <c r="M222" s="181"/>
      <c r="N222" s="182"/>
      <c r="O222" s="64"/>
      <c r="P222" s="64"/>
      <c r="Q222" s="64"/>
      <c r="R222" s="64"/>
      <c r="S222" s="64"/>
      <c r="T222" s="65"/>
      <c r="U222" s="34"/>
      <c r="V222" s="34"/>
      <c r="W222" s="34"/>
      <c r="X222" s="34"/>
      <c r="Y222" s="34"/>
      <c r="Z222" s="34"/>
      <c r="AA222" s="34"/>
      <c r="AB222" s="34"/>
      <c r="AC222" s="34"/>
      <c r="AD222" s="34"/>
      <c r="AE222" s="34"/>
      <c r="AT222" s="17" t="s">
        <v>165</v>
      </c>
      <c r="AU222" s="17" t="s">
        <v>83</v>
      </c>
    </row>
    <row r="223" spans="1:65" s="2" customFormat="1" ht="19.5">
      <c r="A223" s="34"/>
      <c r="B223" s="35"/>
      <c r="C223" s="36"/>
      <c r="D223" s="178" t="s">
        <v>219</v>
      </c>
      <c r="E223" s="36"/>
      <c r="F223" s="194" t="s">
        <v>616</v>
      </c>
      <c r="G223" s="36"/>
      <c r="H223" s="36"/>
      <c r="I223" s="180"/>
      <c r="J223" s="36"/>
      <c r="K223" s="36"/>
      <c r="L223" s="39"/>
      <c r="M223" s="181"/>
      <c r="N223" s="182"/>
      <c r="O223" s="64"/>
      <c r="P223" s="64"/>
      <c r="Q223" s="64"/>
      <c r="R223" s="64"/>
      <c r="S223" s="64"/>
      <c r="T223" s="65"/>
      <c r="U223" s="34"/>
      <c r="V223" s="34"/>
      <c r="W223" s="34"/>
      <c r="X223" s="34"/>
      <c r="Y223" s="34"/>
      <c r="Z223" s="34"/>
      <c r="AA223" s="34"/>
      <c r="AB223" s="34"/>
      <c r="AC223" s="34"/>
      <c r="AD223" s="34"/>
      <c r="AE223" s="34"/>
      <c r="AT223" s="17" t="s">
        <v>219</v>
      </c>
      <c r="AU223" s="17" t="s">
        <v>83</v>
      </c>
    </row>
    <row r="224" spans="1:65" s="12" customFormat="1" ht="11.25">
      <c r="B224" s="183"/>
      <c r="C224" s="184"/>
      <c r="D224" s="178" t="s">
        <v>166</v>
      </c>
      <c r="E224" s="185" t="s">
        <v>35</v>
      </c>
      <c r="F224" s="186" t="s">
        <v>795</v>
      </c>
      <c r="G224" s="184"/>
      <c r="H224" s="187">
        <v>30</v>
      </c>
      <c r="I224" s="188"/>
      <c r="J224" s="184"/>
      <c r="K224" s="184"/>
      <c r="L224" s="189"/>
      <c r="M224" s="190"/>
      <c r="N224" s="191"/>
      <c r="O224" s="191"/>
      <c r="P224" s="191"/>
      <c r="Q224" s="191"/>
      <c r="R224" s="191"/>
      <c r="S224" s="191"/>
      <c r="T224" s="192"/>
      <c r="AT224" s="193" t="s">
        <v>166</v>
      </c>
      <c r="AU224" s="193" t="s">
        <v>83</v>
      </c>
      <c r="AV224" s="12" t="s">
        <v>85</v>
      </c>
      <c r="AW224" s="12" t="s">
        <v>37</v>
      </c>
      <c r="AX224" s="12" t="s">
        <v>83</v>
      </c>
      <c r="AY224" s="193" t="s">
        <v>162</v>
      </c>
    </row>
    <row r="225" spans="1:65" s="2" customFormat="1" ht="24.2" customHeight="1">
      <c r="A225" s="34"/>
      <c r="B225" s="35"/>
      <c r="C225" s="211" t="s">
        <v>398</v>
      </c>
      <c r="D225" s="211" t="s">
        <v>278</v>
      </c>
      <c r="E225" s="212" t="s">
        <v>612</v>
      </c>
      <c r="F225" s="213" t="s">
        <v>613</v>
      </c>
      <c r="G225" s="214" t="s">
        <v>202</v>
      </c>
      <c r="H225" s="215">
        <v>9.3780000000000001</v>
      </c>
      <c r="I225" s="216"/>
      <c r="J225" s="217">
        <f>ROUND(I225*H225,2)</f>
        <v>0</v>
      </c>
      <c r="K225" s="218"/>
      <c r="L225" s="39"/>
      <c r="M225" s="219" t="s">
        <v>35</v>
      </c>
      <c r="N225" s="220" t="s">
        <v>47</v>
      </c>
      <c r="O225" s="64"/>
      <c r="P225" s="174">
        <f>O225*H225</f>
        <v>0</v>
      </c>
      <c r="Q225" s="174">
        <v>0</v>
      </c>
      <c r="R225" s="174">
        <f>Q225*H225</f>
        <v>0</v>
      </c>
      <c r="S225" s="174">
        <v>0</v>
      </c>
      <c r="T225" s="175">
        <f>S225*H225</f>
        <v>0</v>
      </c>
      <c r="U225" s="34"/>
      <c r="V225" s="34"/>
      <c r="W225" s="34"/>
      <c r="X225" s="34"/>
      <c r="Y225" s="34"/>
      <c r="Z225" s="34"/>
      <c r="AA225" s="34"/>
      <c r="AB225" s="34"/>
      <c r="AC225" s="34"/>
      <c r="AD225" s="34"/>
      <c r="AE225" s="34"/>
      <c r="AR225" s="176" t="s">
        <v>555</v>
      </c>
      <c r="AT225" s="176" t="s">
        <v>278</v>
      </c>
      <c r="AU225" s="176" t="s">
        <v>83</v>
      </c>
      <c r="AY225" s="17" t="s">
        <v>162</v>
      </c>
      <c r="BE225" s="177">
        <f>IF(N225="základní",J225,0)</f>
        <v>0</v>
      </c>
      <c r="BF225" s="177">
        <f>IF(N225="snížená",J225,0)</f>
        <v>0</v>
      </c>
      <c r="BG225" s="177">
        <f>IF(N225="zákl. přenesená",J225,0)</f>
        <v>0</v>
      </c>
      <c r="BH225" s="177">
        <f>IF(N225="sníž. přenesená",J225,0)</f>
        <v>0</v>
      </c>
      <c r="BI225" s="177">
        <f>IF(N225="nulová",J225,0)</f>
        <v>0</v>
      </c>
      <c r="BJ225" s="17" t="s">
        <v>83</v>
      </c>
      <c r="BK225" s="177">
        <f>ROUND(I225*H225,2)</f>
        <v>0</v>
      </c>
      <c r="BL225" s="17" t="s">
        <v>555</v>
      </c>
      <c r="BM225" s="176" t="s">
        <v>619</v>
      </c>
    </row>
    <row r="226" spans="1:65" s="2" customFormat="1" ht="29.25">
      <c r="A226" s="34"/>
      <c r="B226" s="35"/>
      <c r="C226" s="36"/>
      <c r="D226" s="178" t="s">
        <v>165</v>
      </c>
      <c r="E226" s="36"/>
      <c r="F226" s="179" t="s">
        <v>615</v>
      </c>
      <c r="G226" s="36"/>
      <c r="H226" s="36"/>
      <c r="I226" s="180"/>
      <c r="J226" s="36"/>
      <c r="K226" s="36"/>
      <c r="L226" s="39"/>
      <c r="M226" s="181"/>
      <c r="N226" s="182"/>
      <c r="O226" s="64"/>
      <c r="P226" s="64"/>
      <c r="Q226" s="64"/>
      <c r="R226" s="64"/>
      <c r="S226" s="64"/>
      <c r="T226" s="65"/>
      <c r="U226" s="34"/>
      <c r="V226" s="34"/>
      <c r="W226" s="34"/>
      <c r="X226" s="34"/>
      <c r="Y226" s="34"/>
      <c r="Z226" s="34"/>
      <c r="AA226" s="34"/>
      <c r="AB226" s="34"/>
      <c r="AC226" s="34"/>
      <c r="AD226" s="34"/>
      <c r="AE226" s="34"/>
      <c r="AT226" s="17" t="s">
        <v>165</v>
      </c>
      <c r="AU226" s="17" t="s">
        <v>83</v>
      </c>
    </row>
    <row r="227" spans="1:65" s="2" customFormat="1" ht="19.5">
      <c r="A227" s="34"/>
      <c r="B227" s="35"/>
      <c r="C227" s="36"/>
      <c r="D227" s="178" t="s">
        <v>219</v>
      </c>
      <c r="E227" s="36"/>
      <c r="F227" s="194" t="s">
        <v>762</v>
      </c>
      <c r="G227" s="36"/>
      <c r="H227" s="36"/>
      <c r="I227" s="180"/>
      <c r="J227" s="36"/>
      <c r="K227" s="36"/>
      <c r="L227" s="39"/>
      <c r="M227" s="181"/>
      <c r="N227" s="182"/>
      <c r="O227" s="64"/>
      <c r="P227" s="64"/>
      <c r="Q227" s="64"/>
      <c r="R227" s="64"/>
      <c r="S227" s="64"/>
      <c r="T227" s="65"/>
      <c r="U227" s="34"/>
      <c r="V227" s="34"/>
      <c r="W227" s="34"/>
      <c r="X227" s="34"/>
      <c r="Y227" s="34"/>
      <c r="Z227" s="34"/>
      <c r="AA227" s="34"/>
      <c r="AB227" s="34"/>
      <c r="AC227" s="34"/>
      <c r="AD227" s="34"/>
      <c r="AE227" s="34"/>
      <c r="AT227" s="17" t="s">
        <v>219</v>
      </c>
      <c r="AU227" s="17" t="s">
        <v>83</v>
      </c>
    </row>
    <row r="228" spans="1:65" s="12" customFormat="1" ht="11.25">
      <c r="B228" s="183"/>
      <c r="C228" s="184"/>
      <c r="D228" s="178" t="s">
        <v>166</v>
      </c>
      <c r="E228" s="185" t="s">
        <v>35</v>
      </c>
      <c r="F228" s="186" t="s">
        <v>849</v>
      </c>
      <c r="G228" s="184"/>
      <c r="H228" s="187">
        <v>9.3780000000000001</v>
      </c>
      <c r="I228" s="188"/>
      <c r="J228" s="184"/>
      <c r="K228" s="184"/>
      <c r="L228" s="189"/>
      <c r="M228" s="190"/>
      <c r="N228" s="191"/>
      <c r="O228" s="191"/>
      <c r="P228" s="191"/>
      <c r="Q228" s="191"/>
      <c r="R228" s="191"/>
      <c r="S228" s="191"/>
      <c r="T228" s="192"/>
      <c r="AT228" s="193" t="s">
        <v>166</v>
      </c>
      <c r="AU228" s="193" t="s">
        <v>83</v>
      </c>
      <c r="AV228" s="12" t="s">
        <v>85</v>
      </c>
      <c r="AW228" s="12" t="s">
        <v>37</v>
      </c>
      <c r="AX228" s="12" t="s">
        <v>83</v>
      </c>
      <c r="AY228" s="193" t="s">
        <v>162</v>
      </c>
    </row>
    <row r="229" spans="1:65" s="2" customFormat="1" ht="24.2" customHeight="1">
      <c r="A229" s="34"/>
      <c r="B229" s="35"/>
      <c r="C229" s="211" t="s">
        <v>404</v>
      </c>
      <c r="D229" s="211" t="s">
        <v>278</v>
      </c>
      <c r="E229" s="212" t="s">
        <v>612</v>
      </c>
      <c r="F229" s="213" t="s">
        <v>613</v>
      </c>
      <c r="G229" s="214" t="s">
        <v>202</v>
      </c>
      <c r="H229" s="215">
        <v>109.396</v>
      </c>
      <c r="I229" s="216"/>
      <c r="J229" s="217">
        <f>ROUND(I229*H229,2)</f>
        <v>0</v>
      </c>
      <c r="K229" s="218"/>
      <c r="L229" s="39"/>
      <c r="M229" s="219" t="s">
        <v>35</v>
      </c>
      <c r="N229" s="220" t="s">
        <v>47</v>
      </c>
      <c r="O229" s="64"/>
      <c r="P229" s="174">
        <f>O229*H229</f>
        <v>0</v>
      </c>
      <c r="Q229" s="174">
        <v>0</v>
      </c>
      <c r="R229" s="174">
        <f>Q229*H229</f>
        <v>0</v>
      </c>
      <c r="S229" s="174">
        <v>0</v>
      </c>
      <c r="T229" s="175">
        <f>S229*H229</f>
        <v>0</v>
      </c>
      <c r="U229" s="34"/>
      <c r="V229" s="34"/>
      <c r="W229" s="34"/>
      <c r="X229" s="34"/>
      <c r="Y229" s="34"/>
      <c r="Z229" s="34"/>
      <c r="AA229" s="34"/>
      <c r="AB229" s="34"/>
      <c r="AC229" s="34"/>
      <c r="AD229" s="34"/>
      <c r="AE229" s="34"/>
      <c r="AR229" s="176" t="s">
        <v>555</v>
      </c>
      <c r="AT229" s="176" t="s">
        <v>278</v>
      </c>
      <c r="AU229" s="176" t="s">
        <v>83</v>
      </c>
      <c r="AY229" s="17" t="s">
        <v>162</v>
      </c>
      <c r="BE229" s="177">
        <f>IF(N229="základní",J229,0)</f>
        <v>0</v>
      </c>
      <c r="BF229" s="177">
        <f>IF(N229="snížená",J229,0)</f>
        <v>0</v>
      </c>
      <c r="BG229" s="177">
        <f>IF(N229="zákl. přenesená",J229,0)</f>
        <v>0</v>
      </c>
      <c r="BH229" s="177">
        <f>IF(N229="sníž. přenesená",J229,0)</f>
        <v>0</v>
      </c>
      <c r="BI229" s="177">
        <f>IF(N229="nulová",J229,0)</f>
        <v>0</v>
      </c>
      <c r="BJ229" s="17" t="s">
        <v>83</v>
      </c>
      <c r="BK229" s="177">
        <f>ROUND(I229*H229,2)</f>
        <v>0</v>
      </c>
      <c r="BL229" s="17" t="s">
        <v>555</v>
      </c>
      <c r="BM229" s="176" t="s">
        <v>655</v>
      </c>
    </row>
    <row r="230" spans="1:65" s="2" customFormat="1" ht="29.25">
      <c r="A230" s="34"/>
      <c r="B230" s="35"/>
      <c r="C230" s="36"/>
      <c r="D230" s="178" t="s">
        <v>165</v>
      </c>
      <c r="E230" s="36"/>
      <c r="F230" s="179" t="s">
        <v>615</v>
      </c>
      <c r="G230" s="36"/>
      <c r="H230" s="36"/>
      <c r="I230" s="180"/>
      <c r="J230" s="36"/>
      <c r="K230" s="36"/>
      <c r="L230" s="39"/>
      <c r="M230" s="181"/>
      <c r="N230" s="182"/>
      <c r="O230" s="64"/>
      <c r="P230" s="64"/>
      <c r="Q230" s="64"/>
      <c r="R230" s="64"/>
      <c r="S230" s="64"/>
      <c r="T230" s="65"/>
      <c r="U230" s="34"/>
      <c r="V230" s="34"/>
      <c r="W230" s="34"/>
      <c r="X230" s="34"/>
      <c r="Y230" s="34"/>
      <c r="Z230" s="34"/>
      <c r="AA230" s="34"/>
      <c r="AB230" s="34"/>
      <c r="AC230" s="34"/>
      <c r="AD230" s="34"/>
      <c r="AE230" s="34"/>
      <c r="AT230" s="17" t="s">
        <v>165</v>
      </c>
      <c r="AU230" s="17" t="s">
        <v>83</v>
      </c>
    </row>
    <row r="231" spans="1:65" s="2" customFormat="1" ht="19.5">
      <c r="A231" s="34"/>
      <c r="B231" s="35"/>
      <c r="C231" s="36"/>
      <c r="D231" s="178" t="s">
        <v>219</v>
      </c>
      <c r="E231" s="36"/>
      <c r="F231" s="194" t="s">
        <v>850</v>
      </c>
      <c r="G231" s="36"/>
      <c r="H231" s="36"/>
      <c r="I231" s="180"/>
      <c r="J231" s="36"/>
      <c r="K231" s="36"/>
      <c r="L231" s="39"/>
      <c r="M231" s="181"/>
      <c r="N231" s="182"/>
      <c r="O231" s="64"/>
      <c r="P231" s="64"/>
      <c r="Q231" s="64"/>
      <c r="R231" s="64"/>
      <c r="S231" s="64"/>
      <c r="T231" s="65"/>
      <c r="U231" s="34"/>
      <c r="V231" s="34"/>
      <c r="W231" s="34"/>
      <c r="X231" s="34"/>
      <c r="Y231" s="34"/>
      <c r="Z231" s="34"/>
      <c r="AA231" s="34"/>
      <c r="AB231" s="34"/>
      <c r="AC231" s="34"/>
      <c r="AD231" s="34"/>
      <c r="AE231" s="34"/>
      <c r="AT231" s="17" t="s">
        <v>219</v>
      </c>
      <c r="AU231" s="17" t="s">
        <v>83</v>
      </c>
    </row>
    <row r="232" spans="1:65" s="12" customFormat="1" ht="11.25">
      <c r="B232" s="183"/>
      <c r="C232" s="184"/>
      <c r="D232" s="178" t="s">
        <v>166</v>
      </c>
      <c r="E232" s="185" t="s">
        <v>35</v>
      </c>
      <c r="F232" s="186" t="s">
        <v>851</v>
      </c>
      <c r="G232" s="184"/>
      <c r="H232" s="187">
        <v>109.396</v>
      </c>
      <c r="I232" s="188"/>
      <c r="J232" s="184"/>
      <c r="K232" s="184"/>
      <c r="L232" s="189"/>
      <c r="M232" s="190"/>
      <c r="N232" s="191"/>
      <c r="O232" s="191"/>
      <c r="P232" s="191"/>
      <c r="Q232" s="191"/>
      <c r="R232" s="191"/>
      <c r="S232" s="191"/>
      <c r="T232" s="192"/>
      <c r="AT232" s="193" t="s">
        <v>166</v>
      </c>
      <c r="AU232" s="193" t="s">
        <v>83</v>
      </c>
      <c r="AV232" s="12" t="s">
        <v>85</v>
      </c>
      <c r="AW232" s="12" t="s">
        <v>37</v>
      </c>
      <c r="AX232" s="12" t="s">
        <v>83</v>
      </c>
      <c r="AY232" s="193" t="s">
        <v>162</v>
      </c>
    </row>
    <row r="233" spans="1:65" s="2" customFormat="1" ht="16.5" customHeight="1">
      <c r="A233" s="34"/>
      <c r="B233" s="35"/>
      <c r="C233" s="211" t="s">
        <v>410</v>
      </c>
      <c r="D233" s="211" t="s">
        <v>278</v>
      </c>
      <c r="E233" s="212" t="s">
        <v>659</v>
      </c>
      <c r="F233" s="213" t="s">
        <v>660</v>
      </c>
      <c r="G233" s="214" t="s">
        <v>202</v>
      </c>
      <c r="H233" s="215">
        <v>95.2</v>
      </c>
      <c r="I233" s="216"/>
      <c r="J233" s="217">
        <f>ROUND(I233*H233,2)</f>
        <v>0</v>
      </c>
      <c r="K233" s="218"/>
      <c r="L233" s="39"/>
      <c r="M233" s="219" t="s">
        <v>35</v>
      </c>
      <c r="N233" s="220" t="s">
        <v>47</v>
      </c>
      <c r="O233" s="64"/>
      <c r="P233" s="174">
        <f>O233*H233</f>
        <v>0</v>
      </c>
      <c r="Q233" s="174">
        <v>0</v>
      </c>
      <c r="R233" s="174">
        <f>Q233*H233</f>
        <v>0</v>
      </c>
      <c r="S233" s="174">
        <v>0</v>
      </c>
      <c r="T233" s="175">
        <f>S233*H233</f>
        <v>0</v>
      </c>
      <c r="U233" s="34"/>
      <c r="V233" s="34"/>
      <c r="W233" s="34"/>
      <c r="X233" s="34"/>
      <c r="Y233" s="34"/>
      <c r="Z233" s="34"/>
      <c r="AA233" s="34"/>
      <c r="AB233" s="34"/>
      <c r="AC233" s="34"/>
      <c r="AD233" s="34"/>
      <c r="AE233" s="34"/>
      <c r="AR233" s="176" t="s">
        <v>555</v>
      </c>
      <c r="AT233" s="176" t="s">
        <v>278</v>
      </c>
      <c r="AU233" s="176" t="s">
        <v>83</v>
      </c>
      <c r="AY233" s="17" t="s">
        <v>162</v>
      </c>
      <c r="BE233" s="177">
        <f>IF(N233="základní",J233,0)</f>
        <v>0</v>
      </c>
      <c r="BF233" s="177">
        <f>IF(N233="snížená",J233,0)</f>
        <v>0</v>
      </c>
      <c r="BG233" s="177">
        <f>IF(N233="zákl. přenesená",J233,0)</f>
        <v>0</v>
      </c>
      <c r="BH233" s="177">
        <f>IF(N233="sníž. přenesená",J233,0)</f>
        <v>0</v>
      </c>
      <c r="BI233" s="177">
        <f>IF(N233="nulová",J233,0)</f>
        <v>0</v>
      </c>
      <c r="BJ233" s="17" t="s">
        <v>83</v>
      </c>
      <c r="BK233" s="177">
        <f>ROUND(I233*H233,2)</f>
        <v>0</v>
      </c>
      <c r="BL233" s="17" t="s">
        <v>555</v>
      </c>
      <c r="BM233" s="176" t="s">
        <v>661</v>
      </c>
    </row>
    <row r="234" spans="1:65" s="2" customFormat="1" ht="29.25">
      <c r="A234" s="34"/>
      <c r="B234" s="35"/>
      <c r="C234" s="36"/>
      <c r="D234" s="178" t="s">
        <v>165</v>
      </c>
      <c r="E234" s="36"/>
      <c r="F234" s="179" t="s">
        <v>662</v>
      </c>
      <c r="G234" s="36"/>
      <c r="H234" s="36"/>
      <c r="I234" s="180"/>
      <c r="J234" s="36"/>
      <c r="K234" s="36"/>
      <c r="L234" s="39"/>
      <c r="M234" s="181"/>
      <c r="N234" s="182"/>
      <c r="O234" s="64"/>
      <c r="P234" s="64"/>
      <c r="Q234" s="64"/>
      <c r="R234" s="64"/>
      <c r="S234" s="64"/>
      <c r="T234" s="65"/>
      <c r="U234" s="34"/>
      <c r="V234" s="34"/>
      <c r="W234" s="34"/>
      <c r="X234" s="34"/>
      <c r="Y234" s="34"/>
      <c r="Z234" s="34"/>
      <c r="AA234" s="34"/>
      <c r="AB234" s="34"/>
      <c r="AC234" s="34"/>
      <c r="AD234" s="34"/>
      <c r="AE234" s="34"/>
      <c r="AT234" s="17" t="s">
        <v>165</v>
      </c>
      <c r="AU234" s="17" t="s">
        <v>83</v>
      </c>
    </row>
    <row r="235" spans="1:65" s="12" customFormat="1" ht="11.25">
      <c r="B235" s="183"/>
      <c r="C235" s="184"/>
      <c r="D235" s="178" t="s">
        <v>166</v>
      </c>
      <c r="E235" s="185" t="s">
        <v>35</v>
      </c>
      <c r="F235" s="186" t="s">
        <v>852</v>
      </c>
      <c r="G235" s="184"/>
      <c r="H235" s="187">
        <v>95.2</v>
      </c>
      <c r="I235" s="188"/>
      <c r="J235" s="184"/>
      <c r="K235" s="184"/>
      <c r="L235" s="189"/>
      <c r="M235" s="190"/>
      <c r="N235" s="191"/>
      <c r="O235" s="191"/>
      <c r="P235" s="191"/>
      <c r="Q235" s="191"/>
      <c r="R235" s="191"/>
      <c r="S235" s="191"/>
      <c r="T235" s="192"/>
      <c r="AT235" s="193" t="s">
        <v>166</v>
      </c>
      <c r="AU235" s="193" t="s">
        <v>83</v>
      </c>
      <c r="AV235" s="12" t="s">
        <v>85</v>
      </c>
      <c r="AW235" s="12" t="s">
        <v>37</v>
      </c>
      <c r="AX235" s="12" t="s">
        <v>83</v>
      </c>
      <c r="AY235" s="193" t="s">
        <v>162</v>
      </c>
    </row>
    <row r="236" spans="1:65" s="2" customFormat="1" ht="16.5" customHeight="1">
      <c r="A236" s="34"/>
      <c r="B236" s="35"/>
      <c r="C236" s="211" t="s">
        <v>415</v>
      </c>
      <c r="D236" s="211" t="s">
        <v>278</v>
      </c>
      <c r="E236" s="212" t="s">
        <v>665</v>
      </c>
      <c r="F236" s="213" t="s">
        <v>666</v>
      </c>
      <c r="G236" s="214" t="s">
        <v>202</v>
      </c>
      <c r="H236" s="215">
        <v>8.1430000000000007</v>
      </c>
      <c r="I236" s="216"/>
      <c r="J236" s="217">
        <f>ROUND(I236*H236,2)</f>
        <v>0</v>
      </c>
      <c r="K236" s="218"/>
      <c r="L236" s="39"/>
      <c r="M236" s="219" t="s">
        <v>35</v>
      </c>
      <c r="N236" s="220" t="s">
        <v>47</v>
      </c>
      <c r="O236" s="64"/>
      <c r="P236" s="174">
        <f>O236*H236</f>
        <v>0</v>
      </c>
      <c r="Q236" s="174">
        <v>0</v>
      </c>
      <c r="R236" s="174">
        <f>Q236*H236</f>
        <v>0</v>
      </c>
      <c r="S236" s="174">
        <v>0</v>
      </c>
      <c r="T236" s="175">
        <f>S236*H236</f>
        <v>0</v>
      </c>
      <c r="U236" s="34"/>
      <c r="V236" s="34"/>
      <c r="W236" s="34"/>
      <c r="X236" s="34"/>
      <c r="Y236" s="34"/>
      <c r="Z236" s="34"/>
      <c r="AA236" s="34"/>
      <c r="AB236" s="34"/>
      <c r="AC236" s="34"/>
      <c r="AD236" s="34"/>
      <c r="AE236" s="34"/>
      <c r="AR236" s="176" t="s">
        <v>555</v>
      </c>
      <c r="AT236" s="176" t="s">
        <v>278</v>
      </c>
      <c r="AU236" s="176" t="s">
        <v>83</v>
      </c>
      <c r="AY236" s="17" t="s">
        <v>162</v>
      </c>
      <c r="BE236" s="177">
        <f>IF(N236="základní",J236,0)</f>
        <v>0</v>
      </c>
      <c r="BF236" s="177">
        <f>IF(N236="snížená",J236,0)</f>
        <v>0</v>
      </c>
      <c r="BG236" s="177">
        <f>IF(N236="zákl. přenesená",J236,0)</f>
        <v>0</v>
      </c>
      <c r="BH236" s="177">
        <f>IF(N236="sníž. přenesená",J236,0)</f>
        <v>0</v>
      </c>
      <c r="BI236" s="177">
        <f>IF(N236="nulová",J236,0)</f>
        <v>0</v>
      </c>
      <c r="BJ236" s="17" t="s">
        <v>83</v>
      </c>
      <c r="BK236" s="177">
        <f>ROUND(I236*H236,2)</f>
        <v>0</v>
      </c>
      <c r="BL236" s="17" t="s">
        <v>555</v>
      </c>
      <c r="BM236" s="176" t="s">
        <v>853</v>
      </c>
    </row>
    <row r="237" spans="1:65" s="2" customFormat="1" ht="29.25">
      <c r="A237" s="34"/>
      <c r="B237" s="35"/>
      <c r="C237" s="36"/>
      <c r="D237" s="178" t="s">
        <v>165</v>
      </c>
      <c r="E237" s="36"/>
      <c r="F237" s="179" t="s">
        <v>668</v>
      </c>
      <c r="G237" s="36"/>
      <c r="H237" s="36"/>
      <c r="I237" s="180"/>
      <c r="J237" s="36"/>
      <c r="K237" s="36"/>
      <c r="L237" s="39"/>
      <c r="M237" s="181"/>
      <c r="N237" s="182"/>
      <c r="O237" s="64"/>
      <c r="P237" s="64"/>
      <c r="Q237" s="64"/>
      <c r="R237" s="64"/>
      <c r="S237" s="64"/>
      <c r="T237" s="65"/>
      <c r="U237" s="34"/>
      <c r="V237" s="34"/>
      <c r="W237" s="34"/>
      <c r="X237" s="34"/>
      <c r="Y237" s="34"/>
      <c r="Z237" s="34"/>
      <c r="AA237" s="34"/>
      <c r="AB237" s="34"/>
      <c r="AC237" s="34"/>
      <c r="AD237" s="34"/>
      <c r="AE237" s="34"/>
      <c r="AT237" s="17" t="s">
        <v>165</v>
      </c>
      <c r="AU237" s="17" t="s">
        <v>83</v>
      </c>
    </row>
    <row r="238" spans="1:65" s="2" customFormat="1" ht="19.5">
      <c r="A238" s="34"/>
      <c r="B238" s="35"/>
      <c r="C238" s="36"/>
      <c r="D238" s="178" t="s">
        <v>219</v>
      </c>
      <c r="E238" s="36"/>
      <c r="F238" s="194" t="s">
        <v>669</v>
      </c>
      <c r="G238" s="36"/>
      <c r="H238" s="36"/>
      <c r="I238" s="180"/>
      <c r="J238" s="36"/>
      <c r="K238" s="36"/>
      <c r="L238" s="39"/>
      <c r="M238" s="181"/>
      <c r="N238" s="182"/>
      <c r="O238" s="64"/>
      <c r="P238" s="64"/>
      <c r="Q238" s="64"/>
      <c r="R238" s="64"/>
      <c r="S238" s="64"/>
      <c r="T238" s="65"/>
      <c r="U238" s="34"/>
      <c r="V238" s="34"/>
      <c r="W238" s="34"/>
      <c r="X238" s="34"/>
      <c r="Y238" s="34"/>
      <c r="Z238" s="34"/>
      <c r="AA238" s="34"/>
      <c r="AB238" s="34"/>
      <c r="AC238" s="34"/>
      <c r="AD238" s="34"/>
      <c r="AE238" s="34"/>
      <c r="AT238" s="17" t="s">
        <v>219</v>
      </c>
      <c r="AU238" s="17" t="s">
        <v>83</v>
      </c>
    </row>
    <row r="239" spans="1:65" s="12" customFormat="1" ht="11.25">
      <c r="B239" s="183"/>
      <c r="C239" s="184"/>
      <c r="D239" s="178" t="s">
        <v>166</v>
      </c>
      <c r="E239" s="185" t="s">
        <v>35</v>
      </c>
      <c r="F239" s="186" t="s">
        <v>854</v>
      </c>
      <c r="G239" s="184"/>
      <c r="H239" s="187">
        <v>8.1430000000000007</v>
      </c>
      <c r="I239" s="188"/>
      <c r="J239" s="184"/>
      <c r="K239" s="184"/>
      <c r="L239" s="189"/>
      <c r="M239" s="190"/>
      <c r="N239" s="191"/>
      <c r="O239" s="191"/>
      <c r="P239" s="191"/>
      <c r="Q239" s="191"/>
      <c r="R239" s="191"/>
      <c r="S239" s="191"/>
      <c r="T239" s="192"/>
      <c r="AT239" s="193" t="s">
        <v>166</v>
      </c>
      <c r="AU239" s="193" t="s">
        <v>83</v>
      </c>
      <c r="AV239" s="12" t="s">
        <v>85</v>
      </c>
      <c r="AW239" s="12" t="s">
        <v>37</v>
      </c>
      <c r="AX239" s="12" t="s">
        <v>83</v>
      </c>
      <c r="AY239" s="193" t="s">
        <v>162</v>
      </c>
    </row>
    <row r="240" spans="1:65" s="2" customFormat="1" ht="16.5" customHeight="1">
      <c r="A240" s="34"/>
      <c r="B240" s="35"/>
      <c r="C240" s="211" t="s">
        <v>421</v>
      </c>
      <c r="D240" s="211" t="s">
        <v>278</v>
      </c>
      <c r="E240" s="212" t="s">
        <v>683</v>
      </c>
      <c r="F240" s="213" t="s">
        <v>684</v>
      </c>
      <c r="G240" s="214" t="s">
        <v>202</v>
      </c>
      <c r="H240" s="215">
        <v>6.0449999999999999</v>
      </c>
      <c r="I240" s="216"/>
      <c r="J240" s="217">
        <f>ROUND(I240*H240,2)</f>
        <v>0</v>
      </c>
      <c r="K240" s="218"/>
      <c r="L240" s="39"/>
      <c r="M240" s="219" t="s">
        <v>35</v>
      </c>
      <c r="N240" s="220" t="s">
        <v>47</v>
      </c>
      <c r="O240" s="64"/>
      <c r="P240" s="174">
        <f>O240*H240</f>
        <v>0</v>
      </c>
      <c r="Q240" s="174">
        <v>0</v>
      </c>
      <c r="R240" s="174">
        <f>Q240*H240</f>
        <v>0</v>
      </c>
      <c r="S240" s="174">
        <v>0</v>
      </c>
      <c r="T240" s="175">
        <f>S240*H240</f>
        <v>0</v>
      </c>
      <c r="U240" s="34"/>
      <c r="V240" s="34"/>
      <c r="W240" s="34"/>
      <c r="X240" s="34"/>
      <c r="Y240" s="34"/>
      <c r="Z240" s="34"/>
      <c r="AA240" s="34"/>
      <c r="AB240" s="34"/>
      <c r="AC240" s="34"/>
      <c r="AD240" s="34"/>
      <c r="AE240" s="34"/>
      <c r="AR240" s="176" t="s">
        <v>555</v>
      </c>
      <c r="AT240" s="176" t="s">
        <v>278</v>
      </c>
      <c r="AU240" s="176" t="s">
        <v>83</v>
      </c>
      <c r="AY240" s="17" t="s">
        <v>162</v>
      </c>
      <c r="BE240" s="177">
        <f>IF(N240="základní",J240,0)</f>
        <v>0</v>
      </c>
      <c r="BF240" s="177">
        <f>IF(N240="snížená",J240,0)</f>
        <v>0</v>
      </c>
      <c r="BG240" s="177">
        <f>IF(N240="zákl. přenesená",J240,0)</f>
        <v>0</v>
      </c>
      <c r="BH240" s="177">
        <f>IF(N240="sníž. přenesená",J240,0)</f>
        <v>0</v>
      </c>
      <c r="BI240" s="177">
        <f>IF(N240="nulová",J240,0)</f>
        <v>0</v>
      </c>
      <c r="BJ240" s="17" t="s">
        <v>83</v>
      </c>
      <c r="BK240" s="177">
        <f>ROUND(I240*H240,2)</f>
        <v>0</v>
      </c>
      <c r="BL240" s="17" t="s">
        <v>555</v>
      </c>
      <c r="BM240" s="176" t="s">
        <v>855</v>
      </c>
    </row>
    <row r="241" spans="1:65" s="2" customFormat="1" ht="29.25">
      <c r="A241" s="34"/>
      <c r="B241" s="35"/>
      <c r="C241" s="36"/>
      <c r="D241" s="178" t="s">
        <v>165</v>
      </c>
      <c r="E241" s="36"/>
      <c r="F241" s="179" t="s">
        <v>686</v>
      </c>
      <c r="G241" s="36"/>
      <c r="H241" s="36"/>
      <c r="I241" s="180"/>
      <c r="J241" s="36"/>
      <c r="K241" s="36"/>
      <c r="L241" s="39"/>
      <c r="M241" s="181"/>
      <c r="N241" s="182"/>
      <c r="O241" s="64"/>
      <c r="P241" s="64"/>
      <c r="Q241" s="64"/>
      <c r="R241" s="64"/>
      <c r="S241" s="64"/>
      <c r="T241" s="65"/>
      <c r="U241" s="34"/>
      <c r="V241" s="34"/>
      <c r="W241" s="34"/>
      <c r="X241" s="34"/>
      <c r="Y241" s="34"/>
      <c r="Z241" s="34"/>
      <c r="AA241" s="34"/>
      <c r="AB241" s="34"/>
      <c r="AC241" s="34"/>
      <c r="AD241" s="34"/>
      <c r="AE241" s="34"/>
      <c r="AT241" s="17" t="s">
        <v>165</v>
      </c>
      <c r="AU241" s="17" t="s">
        <v>83</v>
      </c>
    </row>
    <row r="242" spans="1:65" s="12" customFormat="1" ht="11.25">
      <c r="B242" s="183"/>
      <c r="C242" s="184"/>
      <c r="D242" s="178" t="s">
        <v>166</v>
      </c>
      <c r="E242" s="185" t="s">
        <v>35</v>
      </c>
      <c r="F242" s="186" t="s">
        <v>856</v>
      </c>
      <c r="G242" s="184"/>
      <c r="H242" s="187">
        <v>6.0449999999999999</v>
      </c>
      <c r="I242" s="188"/>
      <c r="J242" s="184"/>
      <c r="K242" s="184"/>
      <c r="L242" s="189"/>
      <c r="M242" s="190"/>
      <c r="N242" s="191"/>
      <c r="O242" s="191"/>
      <c r="P242" s="191"/>
      <c r="Q242" s="191"/>
      <c r="R242" s="191"/>
      <c r="S242" s="191"/>
      <c r="T242" s="192"/>
      <c r="AT242" s="193" t="s">
        <v>166</v>
      </c>
      <c r="AU242" s="193" t="s">
        <v>83</v>
      </c>
      <c r="AV242" s="12" t="s">
        <v>85</v>
      </c>
      <c r="AW242" s="12" t="s">
        <v>37</v>
      </c>
      <c r="AX242" s="12" t="s">
        <v>83</v>
      </c>
      <c r="AY242" s="193" t="s">
        <v>162</v>
      </c>
    </row>
    <row r="243" spans="1:65" s="2" customFormat="1" ht="16.5" customHeight="1">
      <c r="A243" s="34"/>
      <c r="B243" s="35"/>
      <c r="C243" s="211" t="s">
        <v>427</v>
      </c>
      <c r="D243" s="211" t="s">
        <v>278</v>
      </c>
      <c r="E243" s="212" t="s">
        <v>677</v>
      </c>
      <c r="F243" s="213" t="s">
        <v>678</v>
      </c>
      <c r="G243" s="214" t="s">
        <v>202</v>
      </c>
      <c r="H243" s="215">
        <v>8.0000000000000002E-3</v>
      </c>
      <c r="I243" s="216"/>
      <c r="J243" s="217">
        <f>ROUND(I243*H243,2)</f>
        <v>0</v>
      </c>
      <c r="K243" s="218"/>
      <c r="L243" s="39"/>
      <c r="M243" s="219" t="s">
        <v>35</v>
      </c>
      <c r="N243" s="220" t="s">
        <v>47</v>
      </c>
      <c r="O243" s="64"/>
      <c r="P243" s="174">
        <f>O243*H243</f>
        <v>0</v>
      </c>
      <c r="Q243" s="174">
        <v>0</v>
      </c>
      <c r="R243" s="174">
        <f>Q243*H243</f>
        <v>0</v>
      </c>
      <c r="S243" s="174">
        <v>0</v>
      </c>
      <c r="T243" s="175">
        <f>S243*H243</f>
        <v>0</v>
      </c>
      <c r="U243" s="34"/>
      <c r="V243" s="34"/>
      <c r="W243" s="34"/>
      <c r="X243" s="34"/>
      <c r="Y243" s="34"/>
      <c r="Z243" s="34"/>
      <c r="AA243" s="34"/>
      <c r="AB243" s="34"/>
      <c r="AC243" s="34"/>
      <c r="AD243" s="34"/>
      <c r="AE243" s="34"/>
      <c r="AR243" s="176" t="s">
        <v>555</v>
      </c>
      <c r="AT243" s="176" t="s">
        <v>278</v>
      </c>
      <c r="AU243" s="176" t="s">
        <v>83</v>
      </c>
      <c r="AY243" s="17" t="s">
        <v>162</v>
      </c>
      <c r="BE243" s="177">
        <f>IF(N243="základní",J243,0)</f>
        <v>0</v>
      </c>
      <c r="BF243" s="177">
        <f>IF(N243="snížená",J243,0)</f>
        <v>0</v>
      </c>
      <c r="BG243" s="177">
        <f>IF(N243="zákl. přenesená",J243,0)</f>
        <v>0</v>
      </c>
      <c r="BH243" s="177">
        <f>IF(N243="sníž. přenesená",J243,0)</f>
        <v>0</v>
      </c>
      <c r="BI243" s="177">
        <f>IF(N243="nulová",J243,0)</f>
        <v>0</v>
      </c>
      <c r="BJ243" s="17" t="s">
        <v>83</v>
      </c>
      <c r="BK243" s="177">
        <f>ROUND(I243*H243,2)</f>
        <v>0</v>
      </c>
      <c r="BL243" s="17" t="s">
        <v>555</v>
      </c>
      <c r="BM243" s="176" t="s">
        <v>679</v>
      </c>
    </row>
    <row r="244" spans="1:65" s="2" customFormat="1" ht="29.25">
      <c r="A244" s="34"/>
      <c r="B244" s="35"/>
      <c r="C244" s="36"/>
      <c r="D244" s="178" t="s">
        <v>165</v>
      </c>
      <c r="E244" s="36"/>
      <c r="F244" s="179" t="s">
        <v>680</v>
      </c>
      <c r="G244" s="36"/>
      <c r="H244" s="36"/>
      <c r="I244" s="180"/>
      <c r="J244" s="36"/>
      <c r="K244" s="36"/>
      <c r="L244" s="39"/>
      <c r="M244" s="181"/>
      <c r="N244" s="182"/>
      <c r="O244" s="64"/>
      <c r="P244" s="64"/>
      <c r="Q244" s="64"/>
      <c r="R244" s="64"/>
      <c r="S244" s="64"/>
      <c r="T244" s="65"/>
      <c r="U244" s="34"/>
      <c r="V244" s="34"/>
      <c r="W244" s="34"/>
      <c r="X244" s="34"/>
      <c r="Y244" s="34"/>
      <c r="Z244" s="34"/>
      <c r="AA244" s="34"/>
      <c r="AB244" s="34"/>
      <c r="AC244" s="34"/>
      <c r="AD244" s="34"/>
      <c r="AE244" s="34"/>
      <c r="AT244" s="17" t="s">
        <v>165</v>
      </c>
      <c r="AU244" s="17" t="s">
        <v>83</v>
      </c>
    </row>
    <row r="245" spans="1:65" s="12" customFormat="1" ht="11.25">
      <c r="B245" s="183"/>
      <c r="C245" s="184"/>
      <c r="D245" s="178" t="s">
        <v>166</v>
      </c>
      <c r="E245" s="185" t="s">
        <v>35</v>
      </c>
      <c r="F245" s="186" t="s">
        <v>857</v>
      </c>
      <c r="G245" s="184"/>
      <c r="H245" s="187">
        <v>8.0000000000000002E-3</v>
      </c>
      <c r="I245" s="188"/>
      <c r="J245" s="184"/>
      <c r="K245" s="184"/>
      <c r="L245" s="189"/>
      <c r="M245" s="232"/>
      <c r="N245" s="233"/>
      <c r="O245" s="233"/>
      <c r="P245" s="233"/>
      <c r="Q245" s="233"/>
      <c r="R245" s="233"/>
      <c r="S245" s="233"/>
      <c r="T245" s="234"/>
      <c r="AT245" s="193" t="s">
        <v>166</v>
      </c>
      <c r="AU245" s="193" t="s">
        <v>83</v>
      </c>
      <c r="AV245" s="12" t="s">
        <v>85</v>
      </c>
      <c r="AW245" s="12" t="s">
        <v>37</v>
      </c>
      <c r="AX245" s="12" t="s">
        <v>83</v>
      </c>
      <c r="AY245" s="193" t="s">
        <v>162</v>
      </c>
    </row>
    <row r="246" spans="1:65" s="2" customFormat="1" ht="6.95" customHeight="1">
      <c r="A246" s="34"/>
      <c r="B246" s="47"/>
      <c r="C246" s="48"/>
      <c r="D246" s="48"/>
      <c r="E246" s="48"/>
      <c r="F246" s="48"/>
      <c r="G246" s="48"/>
      <c r="H246" s="48"/>
      <c r="I246" s="48"/>
      <c r="J246" s="48"/>
      <c r="K246" s="48"/>
      <c r="L246" s="39"/>
      <c r="M246" s="34"/>
      <c r="O246" s="34"/>
      <c r="P246" s="34"/>
      <c r="Q246" s="34"/>
      <c r="R246" s="34"/>
      <c r="S246" s="34"/>
      <c r="T246" s="34"/>
      <c r="U246" s="34"/>
      <c r="V246" s="34"/>
      <c r="W246" s="34"/>
      <c r="X246" s="34"/>
      <c r="Y246" s="34"/>
      <c r="Z246" s="34"/>
      <c r="AA246" s="34"/>
      <c r="AB246" s="34"/>
      <c r="AC246" s="34"/>
      <c r="AD246" s="34"/>
      <c r="AE246" s="34"/>
    </row>
  </sheetData>
  <sheetProtection algorithmName="SHA-512" hashValue="rzTJpN4dzAyLqLsxGgLtQ6kN7ppJuPums21FlIBL0MkvFui6dI/L8qk9p5BRzVL47irCwfJ5wOpMZ+Y8W+J60A==" saltValue="S726kwq0+oZuo+hhFJhgT6ZfpJNIUQ80tf/1Jvn9IY5nfrhyCtiKkdFJMxzgM8Qn52CpvIQ07KOlB46hApH5Xw==" spinCount="100000" sheet="1" objects="1" scenarios="1" formatColumns="0" formatRows="0" autoFilter="0"/>
  <autoFilter ref="C87:K24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4"/>
  <sheetViews>
    <sheetView showGridLines="0" topLeftCell="A64" workbookViewId="0">
      <selection activeCell="I90" sqref="I90"/>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107</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777</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858</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ROUND((SUM(BE85:BE93)),  2)</f>
        <v>0</v>
      </c>
      <c r="G35" s="34"/>
      <c r="H35" s="34"/>
      <c r="I35" s="124">
        <v>0.21</v>
      </c>
      <c r="J35" s="123">
        <f>ROUND(((SUM(BE85:BE93))*I35),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ROUND((SUM(BF85:BF93)),  2)</f>
        <v>0</v>
      </c>
      <c r="G36" s="34"/>
      <c r="H36" s="34"/>
      <c r="I36" s="124">
        <v>0.15</v>
      </c>
      <c r="J36" s="123">
        <f>ROUND(((SUM(BF85:BF93))*I36),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ROUND((SUM(BG85:BG93)),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ROUND((SUM(BH85:BH93)),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ROUND((SUM(BI85:BI93)),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777</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3.2 - Materiál a práce zadavatele -  NEOCEŇOVAT !</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140</v>
      </c>
    </row>
    <row r="64" spans="1:47" s="2" customFormat="1" ht="21.75" customHeight="1">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c r="A70" s="34"/>
      <c r="B70" s="35"/>
      <c r="C70" s="23" t="s">
        <v>144</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c r="A73" s="34"/>
      <c r="B73" s="35"/>
      <c r="C73" s="36"/>
      <c r="D73" s="36"/>
      <c r="E73" s="372" t="str">
        <f>E7</f>
        <v>Oprava trati v úseku N. Pec - H. Planá</v>
      </c>
      <c r="F73" s="373"/>
      <c r="G73" s="373"/>
      <c r="H73" s="373"/>
      <c r="I73" s="36"/>
      <c r="J73" s="36"/>
      <c r="K73" s="36"/>
      <c r="L73" s="113"/>
      <c r="S73" s="34"/>
      <c r="T73" s="34"/>
      <c r="U73" s="34"/>
      <c r="V73" s="34"/>
      <c r="W73" s="34"/>
      <c r="X73" s="34"/>
      <c r="Y73" s="34"/>
      <c r="Z73" s="34"/>
      <c r="AA73" s="34"/>
      <c r="AB73" s="34"/>
      <c r="AC73" s="34"/>
      <c r="AD73" s="34"/>
      <c r="AE73" s="34"/>
    </row>
    <row r="74" spans="1:31" s="1" customFormat="1" ht="12" customHeight="1">
      <c r="B74" s="21"/>
      <c r="C74" s="29" t="s">
        <v>133</v>
      </c>
      <c r="D74" s="22"/>
      <c r="E74" s="22"/>
      <c r="F74" s="22"/>
      <c r="G74" s="22"/>
      <c r="H74" s="22"/>
      <c r="I74" s="22"/>
      <c r="J74" s="22"/>
      <c r="K74" s="22"/>
      <c r="L74" s="20"/>
    </row>
    <row r="75" spans="1:31" s="2" customFormat="1" ht="16.5" customHeight="1">
      <c r="A75" s="34"/>
      <c r="B75" s="35"/>
      <c r="C75" s="36"/>
      <c r="D75" s="36"/>
      <c r="E75" s="372" t="s">
        <v>777</v>
      </c>
      <c r="F75" s="374"/>
      <c r="G75" s="374"/>
      <c r="H75" s="374"/>
      <c r="I75" s="36"/>
      <c r="J75" s="36"/>
      <c r="K75" s="36"/>
      <c r="L75" s="113"/>
      <c r="S75" s="34"/>
      <c r="T75" s="34"/>
      <c r="U75" s="34"/>
      <c r="V75" s="34"/>
      <c r="W75" s="34"/>
      <c r="X75" s="34"/>
      <c r="Y75" s="34"/>
      <c r="Z75" s="34"/>
      <c r="AA75" s="34"/>
      <c r="AB75" s="34"/>
      <c r="AC75" s="34"/>
      <c r="AD75" s="34"/>
      <c r="AE75" s="34"/>
    </row>
    <row r="76" spans="1:31" s="2" customFormat="1" ht="12" customHeight="1">
      <c r="A76" s="34"/>
      <c r="B76" s="35"/>
      <c r="C76" s="29" t="s">
        <v>135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c r="A77" s="34"/>
      <c r="B77" s="35"/>
      <c r="C77" s="36"/>
      <c r="D77" s="36"/>
      <c r="E77" s="326" t="str">
        <f>E11</f>
        <v>SO 3.2 - Materiál a práce zadavatele -  NEOCEŇOVAT !</v>
      </c>
      <c r="F77" s="374"/>
      <c r="G77" s="374"/>
      <c r="H77" s="374"/>
      <c r="I77" s="36"/>
      <c r="J77" s="36"/>
      <c r="K77" s="36"/>
      <c r="L77" s="113"/>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22</v>
      </c>
      <c r="D79" s="36"/>
      <c r="E79" s="36"/>
      <c r="F79" s="27" t="str">
        <f>F14</f>
        <v>trať 194 dle JŘ, TÚ H. Planá - Nová Pec</v>
      </c>
      <c r="G79" s="36"/>
      <c r="H79" s="36"/>
      <c r="I79" s="29" t="s">
        <v>24</v>
      </c>
      <c r="J79" s="59" t="str">
        <f>IF(J14="","",J14)</f>
        <v>20. 6. 2023</v>
      </c>
      <c r="K79" s="36"/>
      <c r="L79" s="113"/>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c r="A81" s="34"/>
      <c r="B81" s="35"/>
      <c r="C81" s="29" t="s">
        <v>26</v>
      </c>
      <c r="D81" s="36"/>
      <c r="E81" s="36"/>
      <c r="F81" s="27" t="str">
        <f>E17</f>
        <v xml:space="preserve">Správa železnic, státní organizace,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c r="A84" s="151"/>
      <c r="B84" s="152"/>
      <c r="C84" s="153" t="s">
        <v>145</v>
      </c>
      <c r="D84" s="154" t="s">
        <v>61</v>
      </c>
      <c r="E84" s="154" t="s">
        <v>57</v>
      </c>
      <c r="F84" s="154" t="s">
        <v>58</v>
      </c>
      <c r="G84" s="154" t="s">
        <v>146</v>
      </c>
      <c r="H84" s="154" t="s">
        <v>147</v>
      </c>
      <c r="I84" s="154" t="s">
        <v>148</v>
      </c>
      <c r="J84" s="155" t="s">
        <v>139</v>
      </c>
      <c r="K84" s="156" t="s">
        <v>149</v>
      </c>
      <c r="L84" s="157"/>
      <c r="M84" s="68" t="s">
        <v>35</v>
      </c>
      <c r="N84" s="69" t="s">
        <v>46</v>
      </c>
      <c r="O84" s="69" t="s">
        <v>150</v>
      </c>
      <c r="P84" s="69" t="s">
        <v>151</v>
      </c>
      <c r="Q84" s="69" t="s">
        <v>152</v>
      </c>
      <c r="R84" s="69" t="s">
        <v>153</v>
      </c>
      <c r="S84" s="69" t="s">
        <v>154</v>
      </c>
      <c r="T84" s="70" t="s">
        <v>155</v>
      </c>
      <c r="U84" s="151"/>
      <c r="V84" s="151"/>
      <c r="W84" s="151"/>
      <c r="X84" s="151"/>
      <c r="Y84" s="151"/>
      <c r="Z84" s="151"/>
      <c r="AA84" s="151"/>
      <c r="AB84" s="151"/>
      <c r="AC84" s="151"/>
      <c r="AD84" s="151"/>
      <c r="AE84" s="151"/>
    </row>
    <row r="85" spans="1:65" s="2" customFormat="1" ht="22.9" customHeight="1">
      <c r="A85" s="34"/>
      <c r="B85" s="35"/>
      <c r="C85" s="75" t="s">
        <v>156</v>
      </c>
      <c r="D85" s="36"/>
      <c r="E85" s="36"/>
      <c r="F85" s="36"/>
      <c r="G85" s="36"/>
      <c r="H85" s="36"/>
      <c r="I85" s="36"/>
      <c r="J85" s="158">
        <f>BK85</f>
        <v>0</v>
      </c>
      <c r="K85" s="36"/>
      <c r="L85" s="39"/>
      <c r="M85" s="71"/>
      <c r="N85" s="159"/>
      <c r="O85" s="72"/>
      <c r="P85" s="160">
        <f>SUM(P86:P93)</f>
        <v>0</v>
      </c>
      <c r="Q85" s="72"/>
      <c r="R85" s="160">
        <f>SUM(R86:R93)</f>
        <v>3.8627499999999997</v>
      </c>
      <c r="S85" s="72"/>
      <c r="T85" s="161">
        <f>SUM(T86:T93)</f>
        <v>0</v>
      </c>
      <c r="U85" s="34"/>
      <c r="V85" s="34"/>
      <c r="W85" s="34"/>
      <c r="X85" s="34"/>
      <c r="Y85" s="34"/>
      <c r="Z85" s="34"/>
      <c r="AA85" s="34"/>
      <c r="AB85" s="34"/>
      <c r="AC85" s="34"/>
      <c r="AD85" s="34"/>
      <c r="AE85" s="34"/>
      <c r="AT85" s="17" t="s">
        <v>75</v>
      </c>
      <c r="AU85" s="17" t="s">
        <v>140</v>
      </c>
      <c r="BK85" s="162">
        <f>SUM(BK86:BK93)</f>
        <v>0</v>
      </c>
    </row>
    <row r="86" spans="1:65" s="2" customFormat="1" ht="16.5" customHeight="1">
      <c r="A86" s="34"/>
      <c r="B86" s="35"/>
      <c r="C86" s="163" t="s">
        <v>83</v>
      </c>
      <c r="D86" s="163" t="s">
        <v>157</v>
      </c>
      <c r="E86" s="164" t="s">
        <v>859</v>
      </c>
      <c r="F86" s="165" t="s">
        <v>860</v>
      </c>
      <c r="G86" s="166" t="s">
        <v>160</v>
      </c>
      <c r="H86" s="167">
        <v>9</v>
      </c>
      <c r="I86" s="383">
        <v>0</v>
      </c>
      <c r="J86" s="169">
        <f>ROUND(I86*H86,2)</f>
        <v>0</v>
      </c>
      <c r="K86" s="170"/>
      <c r="L86" s="171"/>
      <c r="M86" s="172" t="s">
        <v>35</v>
      </c>
      <c r="N86" s="173" t="s">
        <v>47</v>
      </c>
      <c r="O86" s="64"/>
      <c r="P86" s="174">
        <f>O86*H86</f>
        <v>0</v>
      </c>
      <c r="Q86" s="174">
        <v>0.29199999999999998</v>
      </c>
      <c r="R86" s="174">
        <f>Q86*H86</f>
        <v>2.6279999999999997</v>
      </c>
      <c r="S86" s="174">
        <v>0</v>
      </c>
      <c r="T86" s="175">
        <f>S86*H86</f>
        <v>0</v>
      </c>
      <c r="U86" s="34"/>
      <c r="V86" s="34"/>
      <c r="W86" s="34"/>
      <c r="X86" s="34"/>
      <c r="Y86" s="34"/>
      <c r="Z86" s="34"/>
      <c r="AA86" s="34"/>
      <c r="AB86" s="34"/>
      <c r="AC86" s="34"/>
      <c r="AD86" s="34"/>
      <c r="AE86" s="34"/>
      <c r="AR86" s="176" t="s">
        <v>161</v>
      </c>
      <c r="AT86" s="176" t="s">
        <v>157</v>
      </c>
      <c r="AU86" s="176" t="s">
        <v>76</v>
      </c>
      <c r="AY86" s="17" t="s">
        <v>162</v>
      </c>
      <c r="BE86" s="177">
        <f>IF(N86="základní",J86,0)</f>
        <v>0</v>
      </c>
      <c r="BF86" s="177">
        <f>IF(N86="snížená",J86,0)</f>
        <v>0</v>
      </c>
      <c r="BG86" s="177">
        <f>IF(N86="zákl. přenesená",J86,0)</f>
        <v>0</v>
      </c>
      <c r="BH86" s="177">
        <f>IF(N86="sníž. přenesená",J86,0)</f>
        <v>0</v>
      </c>
      <c r="BI86" s="177">
        <f>IF(N86="nulová",J86,0)</f>
        <v>0</v>
      </c>
      <c r="BJ86" s="17" t="s">
        <v>83</v>
      </c>
      <c r="BK86" s="177">
        <f>ROUND(I86*H86,2)</f>
        <v>0</v>
      </c>
      <c r="BL86" s="17" t="s">
        <v>163</v>
      </c>
      <c r="BM86" s="176" t="s">
        <v>692</v>
      </c>
    </row>
    <row r="87" spans="1:65" s="2" customFormat="1" ht="11.25">
      <c r="A87" s="34"/>
      <c r="B87" s="35"/>
      <c r="C87" s="36"/>
      <c r="D87" s="178" t="s">
        <v>165</v>
      </c>
      <c r="E87" s="36"/>
      <c r="F87" s="179" t="s">
        <v>860</v>
      </c>
      <c r="G87" s="36"/>
      <c r="H87" s="36"/>
      <c r="I87" s="180"/>
      <c r="J87" s="36"/>
      <c r="K87" s="36"/>
      <c r="L87" s="39"/>
      <c r="M87" s="181"/>
      <c r="N87" s="182"/>
      <c r="O87" s="64"/>
      <c r="P87" s="64"/>
      <c r="Q87" s="64"/>
      <c r="R87" s="64"/>
      <c r="S87" s="64"/>
      <c r="T87" s="65"/>
      <c r="U87" s="34"/>
      <c r="V87" s="34"/>
      <c r="W87" s="34"/>
      <c r="X87" s="34"/>
      <c r="Y87" s="34"/>
      <c r="Z87" s="34"/>
      <c r="AA87" s="34"/>
      <c r="AB87" s="34"/>
      <c r="AC87" s="34"/>
      <c r="AD87" s="34"/>
      <c r="AE87" s="34"/>
      <c r="AT87" s="17" t="s">
        <v>165</v>
      </c>
      <c r="AU87" s="17" t="s">
        <v>76</v>
      </c>
    </row>
    <row r="88" spans="1:65" s="2" customFormat="1" ht="29.25">
      <c r="A88" s="34"/>
      <c r="B88" s="35"/>
      <c r="C88" s="36"/>
      <c r="D88" s="178" t="s">
        <v>219</v>
      </c>
      <c r="E88" s="36"/>
      <c r="F88" s="194" t="s">
        <v>698</v>
      </c>
      <c r="G88" s="36"/>
      <c r="H88" s="36"/>
      <c r="I88" s="180"/>
      <c r="J88" s="36"/>
      <c r="K88" s="36"/>
      <c r="L88" s="39"/>
      <c r="M88" s="181"/>
      <c r="N88" s="182"/>
      <c r="O88" s="64"/>
      <c r="P88" s="64"/>
      <c r="Q88" s="64"/>
      <c r="R88" s="64"/>
      <c r="S88" s="64"/>
      <c r="T88" s="65"/>
      <c r="U88" s="34"/>
      <c r="V88" s="34"/>
      <c r="W88" s="34"/>
      <c r="X88" s="34"/>
      <c r="Y88" s="34"/>
      <c r="Z88" s="34"/>
      <c r="AA88" s="34"/>
      <c r="AB88" s="34"/>
      <c r="AC88" s="34"/>
      <c r="AD88" s="34"/>
      <c r="AE88" s="34"/>
      <c r="AT88" s="17" t="s">
        <v>219</v>
      </c>
      <c r="AU88" s="17" t="s">
        <v>76</v>
      </c>
    </row>
    <row r="89" spans="1:65" s="12" customFormat="1" ht="11.25">
      <c r="B89" s="183"/>
      <c r="C89" s="184"/>
      <c r="D89" s="178" t="s">
        <v>166</v>
      </c>
      <c r="E89" s="185" t="s">
        <v>35</v>
      </c>
      <c r="F89" s="186" t="s">
        <v>797</v>
      </c>
      <c r="G89" s="184"/>
      <c r="H89" s="187">
        <v>9</v>
      </c>
      <c r="I89" s="188"/>
      <c r="J89" s="184"/>
      <c r="K89" s="184"/>
      <c r="L89" s="189"/>
      <c r="M89" s="190"/>
      <c r="N89" s="191"/>
      <c r="O89" s="191"/>
      <c r="P89" s="191"/>
      <c r="Q89" s="191"/>
      <c r="R89" s="191"/>
      <c r="S89" s="191"/>
      <c r="T89" s="192"/>
      <c r="AT89" s="193" t="s">
        <v>166</v>
      </c>
      <c r="AU89" s="193" t="s">
        <v>76</v>
      </c>
      <c r="AV89" s="12" t="s">
        <v>85</v>
      </c>
      <c r="AW89" s="12" t="s">
        <v>37</v>
      </c>
      <c r="AX89" s="12" t="s">
        <v>83</v>
      </c>
      <c r="AY89" s="193" t="s">
        <v>162</v>
      </c>
    </row>
    <row r="90" spans="1:65" s="2" customFormat="1" ht="16.5" customHeight="1">
      <c r="A90" s="34"/>
      <c r="B90" s="35"/>
      <c r="C90" s="163" t="s">
        <v>85</v>
      </c>
      <c r="D90" s="163" t="s">
        <v>157</v>
      </c>
      <c r="E90" s="164" t="s">
        <v>182</v>
      </c>
      <c r="F90" s="165" t="s">
        <v>183</v>
      </c>
      <c r="G90" s="166" t="s">
        <v>160</v>
      </c>
      <c r="H90" s="167">
        <v>1</v>
      </c>
      <c r="I90" s="383">
        <v>0</v>
      </c>
      <c r="J90" s="169">
        <f>ROUND(I90*H90,2)</f>
        <v>0</v>
      </c>
      <c r="K90" s="170"/>
      <c r="L90" s="171"/>
      <c r="M90" s="172" t="s">
        <v>35</v>
      </c>
      <c r="N90" s="173" t="s">
        <v>47</v>
      </c>
      <c r="O90" s="64"/>
      <c r="P90" s="174">
        <f>O90*H90</f>
        <v>0</v>
      </c>
      <c r="Q90" s="174">
        <v>1.23475</v>
      </c>
      <c r="R90" s="174">
        <f>Q90*H90</f>
        <v>1.23475</v>
      </c>
      <c r="S90" s="174">
        <v>0</v>
      </c>
      <c r="T90" s="175">
        <f>S90*H90</f>
        <v>0</v>
      </c>
      <c r="U90" s="34"/>
      <c r="V90" s="34"/>
      <c r="W90" s="34"/>
      <c r="X90" s="34"/>
      <c r="Y90" s="34"/>
      <c r="Z90" s="34"/>
      <c r="AA90" s="34"/>
      <c r="AB90" s="34"/>
      <c r="AC90" s="34"/>
      <c r="AD90" s="34"/>
      <c r="AE90" s="34"/>
      <c r="AR90" s="176" t="s">
        <v>161</v>
      </c>
      <c r="AT90" s="176" t="s">
        <v>157</v>
      </c>
      <c r="AU90" s="176" t="s">
        <v>76</v>
      </c>
      <c r="AY90" s="17" t="s">
        <v>162</v>
      </c>
      <c r="BE90" s="177">
        <f>IF(N90="základní",J90,0)</f>
        <v>0</v>
      </c>
      <c r="BF90" s="177">
        <f>IF(N90="snížená",J90,0)</f>
        <v>0</v>
      </c>
      <c r="BG90" s="177">
        <f>IF(N90="zákl. přenesená",J90,0)</f>
        <v>0</v>
      </c>
      <c r="BH90" s="177">
        <f>IF(N90="sníž. přenesená",J90,0)</f>
        <v>0</v>
      </c>
      <c r="BI90" s="177">
        <f>IF(N90="nulová",J90,0)</f>
        <v>0</v>
      </c>
      <c r="BJ90" s="17" t="s">
        <v>83</v>
      </c>
      <c r="BK90" s="177">
        <f>ROUND(I90*H90,2)</f>
        <v>0</v>
      </c>
      <c r="BL90" s="17" t="s">
        <v>163</v>
      </c>
      <c r="BM90" s="176" t="s">
        <v>861</v>
      </c>
    </row>
    <row r="91" spans="1:65" s="2" customFormat="1" ht="11.25">
      <c r="A91" s="34"/>
      <c r="B91" s="35"/>
      <c r="C91" s="36"/>
      <c r="D91" s="178" t="s">
        <v>165</v>
      </c>
      <c r="E91" s="36"/>
      <c r="F91" s="179" t="s">
        <v>183</v>
      </c>
      <c r="G91" s="36"/>
      <c r="H91" s="36"/>
      <c r="I91" s="180"/>
      <c r="J91" s="36"/>
      <c r="K91" s="36"/>
      <c r="L91" s="39"/>
      <c r="M91" s="181"/>
      <c r="N91" s="182"/>
      <c r="O91" s="64"/>
      <c r="P91" s="64"/>
      <c r="Q91" s="64"/>
      <c r="R91" s="64"/>
      <c r="S91" s="64"/>
      <c r="T91" s="65"/>
      <c r="U91" s="34"/>
      <c r="V91" s="34"/>
      <c r="W91" s="34"/>
      <c r="X91" s="34"/>
      <c r="Y91" s="34"/>
      <c r="Z91" s="34"/>
      <c r="AA91" s="34"/>
      <c r="AB91" s="34"/>
      <c r="AC91" s="34"/>
      <c r="AD91" s="34"/>
      <c r="AE91" s="34"/>
      <c r="AT91" s="17" t="s">
        <v>165</v>
      </c>
      <c r="AU91" s="17" t="s">
        <v>76</v>
      </c>
    </row>
    <row r="92" spans="1:65" s="2" customFormat="1" ht="29.25">
      <c r="A92" s="34"/>
      <c r="B92" s="35"/>
      <c r="C92" s="36"/>
      <c r="D92" s="178" t="s">
        <v>219</v>
      </c>
      <c r="E92" s="36"/>
      <c r="F92" s="194" t="s">
        <v>698</v>
      </c>
      <c r="G92" s="36"/>
      <c r="H92" s="36"/>
      <c r="I92" s="180"/>
      <c r="J92" s="36"/>
      <c r="K92" s="36"/>
      <c r="L92" s="39"/>
      <c r="M92" s="181"/>
      <c r="N92" s="182"/>
      <c r="O92" s="64"/>
      <c r="P92" s="64"/>
      <c r="Q92" s="64"/>
      <c r="R92" s="64"/>
      <c r="S92" s="64"/>
      <c r="T92" s="65"/>
      <c r="U92" s="34"/>
      <c r="V92" s="34"/>
      <c r="W92" s="34"/>
      <c r="X92" s="34"/>
      <c r="Y92" s="34"/>
      <c r="Z92" s="34"/>
      <c r="AA92" s="34"/>
      <c r="AB92" s="34"/>
      <c r="AC92" s="34"/>
      <c r="AD92" s="34"/>
      <c r="AE92" s="34"/>
      <c r="AT92" s="17" t="s">
        <v>219</v>
      </c>
      <c r="AU92" s="17" t="s">
        <v>76</v>
      </c>
    </row>
    <row r="93" spans="1:65" s="12" customFormat="1" ht="11.25">
      <c r="B93" s="183"/>
      <c r="C93" s="184"/>
      <c r="D93" s="178" t="s">
        <v>166</v>
      </c>
      <c r="E93" s="185" t="s">
        <v>35</v>
      </c>
      <c r="F93" s="186" t="s">
        <v>794</v>
      </c>
      <c r="G93" s="184"/>
      <c r="H93" s="187">
        <v>1</v>
      </c>
      <c r="I93" s="188"/>
      <c r="J93" s="184"/>
      <c r="K93" s="184"/>
      <c r="L93" s="189"/>
      <c r="M93" s="232"/>
      <c r="N93" s="233"/>
      <c r="O93" s="233"/>
      <c r="P93" s="233"/>
      <c r="Q93" s="233"/>
      <c r="R93" s="233"/>
      <c r="S93" s="233"/>
      <c r="T93" s="234"/>
      <c r="AT93" s="193" t="s">
        <v>166</v>
      </c>
      <c r="AU93" s="193" t="s">
        <v>76</v>
      </c>
      <c r="AV93" s="12" t="s">
        <v>85</v>
      </c>
      <c r="AW93" s="12" t="s">
        <v>37</v>
      </c>
      <c r="AX93" s="12" t="s">
        <v>83</v>
      </c>
      <c r="AY93" s="193" t="s">
        <v>162</v>
      </c>
    </row>
    <row r="94" spans="1:65" s="2" customFormat="1" ht="6.95" customHeight="1">
      <c r="A94" s="34"/>
      <c r="B94" s="47"/>
      <c r="C94" s="48"/>
      <c r="D94" s="48"/>
      <c r="E94" s="48"/>
      <c r="F94" s="48"/>
      <c r="G94" s="48"/>
      <c r="H94" s="48"/>
      <c r="I94" s="48"/>
      <c r="J94" s="48"/>
      <c r="K94" s="48"/>
      <c r="L94" s="39"/>
      <c r="M94" s="34"/>
      <c r="O94" s="34"/>
      <c r="P94" s="34"/>
      <c r="Q94" s="34"/>
      <c r="R94" s="34"/>
      <c r="S94" s="34"/>
      <c r="T94" s="34"/>
      <c r="U94" s="34"/>
      <c r="V94" s="34"/>
      <c r="W94" s="34"/>
      <c r="X94" s="34"/>
      <c r="Y94" s="34"/>
      <c r="Z94" s="34"/>
      <c r="AA94" s="34"/>
      <c r="AB94" s="34"/>
      <c r="AC94" s="34"/>
      <c r="AD94" s="34"/>
      <c r="AE94" s="34"/>
    </row>
  </sheetData>
  <sheetProtection algorithmName="SHA-512" hashValue="dbnR5I1gbm7xPnGaJCXF7hGbO8elX7arkQ3BMKEFLaOvVdtCXRW/GFT0JlFvLMXrDYpDEcu8xms/1jiZl9X6eg==" saltValue="ir7WOw2Z8jrK0en3acgXDR6cU8mHJJwyKthDyKwbyBi0jTE8DBK5usIhyHyfpAON+0nqGhWYiGB6ElOEr2Y7lg==" spinCount="100000" sheet="1" objects="1" scenarios="1" formatColumns="0" formatRows="0" autoFilter="0"/>
  <autoFilter ref="C84:K93"/>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113</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862</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863</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ROUND((SUM(BE88:BE120)),  2)</f>
        <v>0</v>
      </c>
      <c r="G35" s="34"/>
      <c r="H35" s="34"/>
      <c r="I35" s="124">
        <v>0.21</v>
      </c>
      <c r="J35" s="123">
        <f>ROUND(((SUM(BE88:BE120))*I35),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ROUND((SUM(BF88:BF120)),  2)</f>
        <v>0</v>
      </c>
      <c r="G36" s="34"/>
      <c r="H36" s="34"/>
      <c r="I36" s="124">
        <v>0.15</v>
      </c>
      <c r="J36" s="123">
        <f>ROUND(((SUM(BF88:BF120))*I36),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ROUND((SUM(BG88:BG120)),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ROUND((SUM(BH88:BH120)),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ROUND((SUM(BI88:BI120)),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862</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4.1 - Železniční svršek - následné podbití</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140</v>
      </c>
    </row>
    <row r="64" spans="1:47" s="9" customFormat="1" ht="24.95" customHeight="1">
      <c r="B64" s="140"/>
      <c r="C64" s="141"/>
      <c r="D64" s="142" t="s">
        <v>141</v>
      </c>
      <c r="E64" s="143"/>
      <c r="F64" s="143"/>
      <c r="G64" s="143"/>
      <c r="H64" s="143"/>
      <c r="I64" s="143"/>
      <c r="J64" s="144">
        <f>J93</f>
        <v>0</v>
      </c>
      <c r="K64" s="141"/>
      <c r="L64" s="145"/>
    </row>
    <row r="65" spans="1:31" s="10" customFormat="1" ht="19.899999999999999" customHeight="1">
      <c r="B65" s="146"/>
      <c r="C65" s="97"/>
      <c r="D65" s="147" t="s">
        <v>142</v>
      </c>
      <c r="E65" s="148"/>
      <c r="F65" s="148"/>
      <c r="G65" s="148"/>
      <c r="H65" s="148"/>
      <c r="I65" s="148"/>
      <c r="J65" s="149">
        <f>J94</f>
        <v>0</v>
      </c>
      <c r="K65" s="97"/>
      <c r="L65" s="150"/>
    </row>
    <row r="66" spans="1:31" s="9" customFormat="1" ht="24.95" customHeight="1">
      <c r="B66" s="140"/>
      <c r="C66" s="141"/>
      <c r="D66" s="142" t="s">
        <v>143</v>
      </c>
      <c r="E66" s="143"/>
      <c r="F66" s="143"/>
      <c r="G66" s="143"/>
      <c r="H66" s="143"/>
      <c r="I66" s="143"/>
      <c r="J66" s="144">
        <f>J104</f>
        <v>0</v>
      </c>
      <c r="K66" s="141"/>
      <c r="L66" s="145"/>
    </row>
    <row r="67" spans="1:31" s="2" customFormat="1" ht="21.75"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72" t="str">
        <f>E7</f>
        <v>Oprava trati v úseku N. Pec - H. Planá</v>
      </c>
      <c r="F76" s="373"/>
      <c r="G76" s="373"/>
      <c r="H76" s="373"/>
      <c r="I76" s="36"/>
      <c r="J76" s="36"/>
      <c r="K76" s="36"/>
      <c r="L76" s="113"/>
      <c r="S76" s="34"/>
      <c r="T76" s="34"/>
      <c r="U76" s="34"/>
      <c r="V76" s="34"/>
      <c r="W76" s="34"/>
      <c r="X76" s="34"/>
      <c r="Y76" s="34"/>
      <c r="Z76" s="34"/>
      <c r="AA76" s="34"/>
      <c r="AB76" s="34"/>
      <c r="AC76" s="34"/>
      <c r="AD76" s="34"/>
      <c r="AE76" s="34"/>
    </row>
    <row r="77" spans="1:31" s="1" customFormat="1" ht="12" customHeight="1">
      <c r="B77" s="21"/>
      <c r="C77" s="29" t="s">
        <v>133</v>
      </c>
      <c r="D77" s="22"/>
      <c r="E77" s="22"/>
      <c r="F77" s="22"/>
      <c r="G77" s="22"/>
      <c r="H77" s="22"/>
      <c r="I77" s="22"/>
      <c r="J77" s="22"/>
      <c r="K77" s="22"/>
      <c r="L77" s="20"/>
    </row>
    <row r="78" spans="1:31" s="2" customFormat="1" ht="16.5" customHeight="1">
      <c r="A78" s="34"/>
      <c r="B78" s="35"/>
      <c r="C78" s="36"/>
      <c r="D78" s="36"/>
      <c r="E78" s="372" t="s">
        <v>862</v>
      </c>
      <c r="F78" s="374"/>
      <c r="G78" s="374"/>
      <c r="H78" s="374"/>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326" t="str">
        <f>E11</f>
        <v>SO 4.1 - Železniční svršek - následné podbití</v>
      </c>
      <c r="F80" s="374"/>
      <c r="G80" s="374"/>
      <c r="H80" s="374"/>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22</v>
      </c>
      <c r="D82" s="36"/>
      <c r="E82" s="36"/>
      <c r="F82" s="27" t="str">
        <f>F14</f>
        <v>trať 194 dle JŘ, TÚ H. Planá - Nová Pec</v>
      </c>
      <c r="G82" s="36"/>
      <c r="H82" s="36"/>
      <c r="I82" s="29" t="s">
        <v>24</v>
      </c>
      <c r="J82" s="59" t="str">
        <f>IF(J14="","",J14)</f>
        <v>20. 6. 2023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145</v>
      </c>
      <c r="D87" s="154" t="s">
        <v>61</v>
      </c>
      <c r="E87" s="154" t="s">
        <v>57</v>
      </c>
      <c r="F87" s="154" t="s">
        <v>58</v>
      </c>
      <c r="G87" s="154" t="s">
        <v>146</v>
      </c>
      <c r="H87" s="154" t="s">
        <v>147</v>
      </c>
      <c r="I87" s="154" t="s">
        <v>148</v>
      </c>
      <c r="J87" s="155" t="s">
        <v>139</v>
      </c>
      <c r="K87" s="156" t="s">
        <v>149</v>
      </c>
      <c r="L87" s="157"/>
      <c r="M87" s="68" t="s">
        <v>35</v>
      </c>
      <c r="N87" s="69" t="s">
        <v>46</v>
      </c>
      <c r="O87" s="69" t="s">
        <v>150</v>
      </c>
      <c r="P87" s="69" t="s">
        <v>151</v>
      </c>
      <c r="Q87" s="69" t="s">
        <v>152</v>
      </c>
      <c r="R87" s="69" t="s">
        <v>153</v>
      </c>
      <c r="S87" s="69" t="s">
        <v>154</v>
      </c>
      <c r="T87" s="70" t="s">
        <v>155</v>
      </c>
      <c r="U87" s="151"/>
      <c r="V87" s="151"/>
      <c r="W87" s="151"/>
      <c r="X87" s="151"/>
      <c r="Y87" s="151"/>
      <c r="Z87" s="151"/>
      <c r="AA87" s="151"/>
      <c r="AB87" s="151"/>
      <c r="AC87" s="151"/>
      <c r="AD87" s="151"/>
      <c r="AE87" s="151"/>
    </row>
    <row r="88" spans="1:65" s="2" customFormat="1" ht="22.9" customHeight="1">
      <c r="A88" s="34"/>
      <c r="B88" s="35"/>
      <c r="C88" s="75" t="s">
        <v>156</v>
      </c>
      <c r="D88" s="36"/>
      <c r="E88" s="36"/>
      <c r="F88" s="36"/>
      <c r="G88" s="36"/>
      <c r="H88" s="36"/>
      <c r="I88" s="36"/>
      <c r="J88" s="158">
        <f>BK88</f>
        <v>0</v>
      </c>
      <c r="K88" s="36"/>
      <c r="L88" s="39"/>
      <c r="M88" s="71"/>
      <c r="N88" s="159"/>
      <c r="O88" s="72"/>
      <c r="P88" s="160">
        <f>P89+SUM(P90:P93)+P104</f>
        <v>0</v>
      </c>
      <c r="Q88" s="72"/>
      <c r="R88" s="160">
        <f>R89+SUM(R90:R93)+R104</f>
        <v>1134</v>
      </c>
      <c r="S88" s="72"/>
      <c r="T88" s="161">
        <f>T89+SUM(T90:T93)+T104</f>
        <v>0</v>
      </c>
      <c r="U88" s="34"/>
      <c r="V88" s="34"/>
      <c r="W88" s="34"/>
      <c r="X88" s="34"/>
      <c r="Y88" s="34"/>
      <c r="Z88" s="34"/>
      <c r="AA88" s="34"/>
      <c r="AB88" s="34"/>
      <c r="AC88" s="34"/>
      <c r="AD88" s="34"/>
      <c r="AE88" s="34"/>
      <c r="AT88" s="17" t="s">
        <v>75</v>
      </c>
      <c r="AU88" s="17" t="s">
        <v>140</v>
      </c>
      <c r="BK88" s="162">
        <f>BK89+SUM(BK90:BK93)+BK104</f>
        <v>0</v>
      </c>
    </row>
    <row r="89" spans="1:65" s="2" customFormat="1" ht="16.5" customHeight="1">
      <c r="A89" s="34"/>
      <c r="B89" s="35"/>
      <c r="C89" s="163" t="s">
        <v>83</v>
      </c>
      <c r="D89" s="163" t="s">
        <v>157</v>
      </c>
      <c r="E89" s="164" t="s">
        <v>216</v>
      </c>
      <c r="F89" s="165" t="s">
        <v>217</v>
      </c>
      <c r="G89" s="166" t="s">
        <v>202</v>
      </c>
      <c r="H89" s="167">
        <v>1134</v>
      </c>
      <c r="I89" s="168"/>
      <c r="J89" s="169">
        <f>ROUND(I89*H89,2)</f>
        <v>0</v>
      </c>
      <c r="K89" s="170"/>
      <c r="L89" s="171"/>
      <c r="M89" s="172" t="s">
        <v>35</v>
      </c>
      <c r="N89" s="173" t="s">
        <v>47</v>
      </c>
      <c r="O89" s="64"/>
      <c r="P89" s="174">
        <f>O89*H89</f>
        <v>0</v>
      </c>
      <c r="Q89" s="174">
        <v>1</v>
      </c>
      <c r="R89" s="174">
        <f>Q89*H89</f>
        <v>1134</v>
      </c>
      <c r="S89" s="174">
        <v>0</v>
      </c>
      <c r="T89" s="175">
        <f>S89*H89</f>
        <v>0</v>
      </c>
      <c r="U89" s="34"/>
      <c r="V89" s="34"/>
      <c r="W89" s="34"/>
      <c r="X89" s="34"/>
      <c r="Y89" s="34"/>
      <c r="Z89" s="34"/>
      <c r="AA89" s="34"/>
      <c r="AB89" s="34"/>
      <c r="AC89" s="34"/>
      <c r="AD89" s="34"/>
      <c r="AE89" s="34"/>
      <c r="AR89" s="176" t="s">
        <v>161</v>
      </c>
      <c r="AT89" s="176" t="s">
        <v>157</v>
      </c>
      <c r="AU89" s="176" t="s">
        <v>76</v>
      </c>
      <c r="AY89" s="17" t="s">
        <v>162</v>
      </c>
      <c r="BE89" s="177">
        <f>IF(N89="základní",J89,0)</f>
        <v>0</v>
      </c>
      <c r="BF89" s="177">
        <f>IF(N89="snížená",J89,0)</f>
        <v>0</v>
      </c>
      <c r="BG89" s="177">
        <f>IF(N89="zákl. přenesená",J89,0)</f>
        <v>0</v>
      </c>
      <c r="BH89" s="177">
        <f>IF(N89="sníž. přenesená",J89,0)</f>
        <v>0</v>
      </c>
      <c r="BI89" s="177">
        <f>IF(N89="nulová",J89,0)</f>
        <v>0</v>
      </c>
      <c r="BJ89" s="17" t="s">
        <v>83</v>
      </c>
      <c r="BK89" s="177">
        <f>ROUND(I89*H89,2)</f>
        <v>0</v>
      </c>
      <c r="BL89" s="17" t="s">
        <v>163</v>
      </c>
      <c r="BM89" s="176" t="s">
        <v>864</v>
      </c>
    </row>
    <row r="90" spans="1:65" s="2" customFormat="1" ht="11.25">
      <c r="A90" s="34"/>
      <c r="B90" s="35"/>
      <c r="C90" s="36"/>
      <c r="D90" s="178" t="s">
        <v>165</v>
      </c>
      <c r="E90" s="36"/>
      <c r="F90" s="179" t="s">
        <v>217</v>
      </c>
      <c r="G90" s="36"/>
      <c r="H90" s="36"/>
      <c r="I90" s="180"/>
      <c r="J90" s="36"/>
      <c r="K90" s="36"/>
      <c r="L90" s="39"/>
      <c r="M90" s="181"/>
      <c r="N90" s="182"/>
      <c r="O90" s="64"/>
      <c r="P90" s="64"/>
      <c r="Q90" s="64"/>
      <c r="R90" s="64"/>
      <c r="S90" s="64"/>
      <c r="T90" s="65"/>
      <c r="U90" s="34"/>
      <c r="V90" s="34"/>
      <c r="W90" s="34"/>
      <c r="X90" s="34"/>
      <c r="Y90" s="34"/>
      <c r="Z90" s="34"/>
      <c r="AA90" s="34"/>
      <c r="AB90" s="34"/>
      <c r="AC90" s="34"/>
      <c r="AD90" s="34"/>
      <c r="AE90" s="34"/>
      <c r="AT90" s="17" t="s">
        <v>165</v>
      </c>
      <c r="AU90" s="17" t="s">
        <v>76</v>
      </c>
    </row>
    <row r="91" spans="1:65" s="2" customFormat="1" ht="19.5">
      <c r="A91" s="34"/>
      <c r="B91" s="35"/>
      <c r="C91" s="36"/>
      <c r="D91" s="178" t="s">
        <v>219</v>
      </c>
      <c r="E91" s="36"/>
      <c r="F91" s="194" t="s">
        <v>865</v>
      </c>
      <c r="G91" s="36"/>
      <c r="H91" s="36"/>
      <c r="I91" s="180"/>
      <c r="J91" s="36"/>
      <c r="K91" s="36"/>
      <c r="L91" s="39"/>
      <c r="M91" s="181"/>
      <c r="N91" s="182"/>
      <c r="O91" s="64"/>
      <c r="P91" s="64"/>
      <c r="Q91" s="64"/>
      <c r="R91" s="64"/>
      <c r="S91" s="64"/>
      <c r="T91" s="65"/>
      <c r="U91" s="34"/>
      <c r="V91" s="34"/>
      <c r="W91" s="34"/>
      <c r="X91" s="34"/>
      <c r="Y91" s="34"/>
      <c r="Z91" s="34"/>
      <c r="AA91" s="34"/>
      <c r="AB91" s="34"/>
      <c r="AC91" s="34"/>
      <c r="AD91" s="34"/>
      <c r="AE91" s="34"/>
      <c r="AT91" s="17" t="s">
        <v>219</v>
      </c>
      <c r="AU91" s="17" t="s">
        <v>76</v>
      </c>
    </row>
    <row r="92" spans="1:65" s="12" customFormat="1" ht="11.25">
      <c r="B92" s="183"/>
      <c r="C92" s="184"/>
      <c r="D92" s="178" t="s">
        <v>166</v>
      </c>
      <c r="E92" s="185" t="s">
        <v>35</v>
      </c>
      <c r="F92" s="186" t="s">
        <v>866</v>
      </c>
      <c r="G92" s="184"/>
      <c r="H92" s="187">
        <v>1134</v>
      </c>
      <c r="I92" s="188"/>
      <c r="J92" s="184"/>
      <c r="K92" s="184"/>
      <c r="L92" s="189"/>
      <c r="M92" s="190"/>
      <c r="N92" s="191"/>
      <c r="O92" s="191"/>
      <c r="P92" s="191"/>
      <c r="Q92" s="191"/>
      <c r="R92" s="191"/>
      <c r="S92" s="191"/>
      <c r="T92" s="192"/>
      <c r="AT92" s="193" t="s">
        <v>166</v>
      </c>
      <c r="AU92" s="193" t="s">
        <v>76</v>
      </c>
      <c r="AV92" s="12" t="s">
        <v>85</v>
      </c>
      <c r="AW92" s="12" t="s">
        <v>37</v>
      </c>
      <c r="AX92" s="12" t="s">
        <v>83</v>
      </c>
      <c r="AY92" s="193" t="s">
        <v>162</v>
      </c>
    </row>
    <row r="93" spans="1:65" s="13" customFormat="1" ht="25.9" customHeight="1">
      <c r="B93" s="195"/>
      <c r="C93" s="196"/>
      <c r="D93" s="197" t="s">
        <v>75</v>
      </c>
      <c r="E93" s="198" t="s">
        <v>274</v>
      </c>
      <c r="F93" s="198" t="s">
        <v>275</v>
      </c>
      <c r="G93" s="196"/>
      <c r="H93" s="196"/>
      <c r="I93" s="199"/>
      <c r="J93" s="200">
        <f>BK93</f>
        <v>0</v>
      </c>
      <c r="K93" s="196"/>
      <c r="L93" s="201"/>
      <c r="M93" s="202"/>
      <c r="N93" s="203"/>
      <c r="O93" s="203"/>
      <c r="P93" s="204">
        <f>P94</f>
        <v>0</v>
      </c>
      <c r="Q93" s="203"/>
      <c r="R93" s="204">
        <f>R94</f>
        <v>0</v>
      </c>
      <c r="S93" s="203"/>
      <c r="T93" s="205">
        <f>T94</f>
        <v>0</v>
      </c>
      <c r="AR93" s="206" t="s">
        <v>83</v>
      </c>
      <c r="AT93" s="207" t="s">
        <v>75</v>
      </c>
      <c r="AU93" s="207" t="s">
        <v>76</v>
      </c>
      <c r="AY93" s="206" t="s">
        <v>162</v>
      </c>
      <c r="BK93" s="208">
        <f>BK94</f>
        <v>0</v>
      </c>
    </row>
    <row r="94" spans="1:65" s="13" customFormat="1" ht="22.9" customHeight="1">
      <c r="B94" s="195"/>
      <c r="C94" s="196"/>
      <c r="D94" s="197" t="s">
        <v>75</v>
      </c>
      <c r="E94" s="209" t="s">
        <v>181</v>
      </c>
      <c r="F94" s="209" t="s">
        <v>276</v>
      </c>
      <c r="G94" s="196"/>
      <c r="H94" s="196"/>
      <c r="I94" s="199"/>
      <c r="J94" s="210">
        <f>BK94</f>
        <v>0</v>
      </c>
      <c r="K94" s="196"/>
      <c r="L94" s="201"/>
      <c r="M94" s="202"/>
      <c r="N94" s="203"/>
      <c r="O94" s="203"/>
      <c r="P94" s="204">
        <f>SUM(P95:P103)</f>
        <v>0</v>
      </c>
      <c r="Q94" s="203"/>
      <c r="R94" s="204">
        <f>SUM(R95:R103)</f>
        <v>0</v>
      </c>
      <c r="S94" s="203"/>
      <c r="T94" s="205">
        <f>SUM(T95:T103)</f>
        <v>0</v>
      </c>
      <c r="AR94" s="206" t="s">
        <v>83</v>
      </c>
      <c r="AT94" s="207" t="s">
        <v>75</v>
      </c>
      <c r="AU94" s="207" t="s">
        <v>83</v>
      </c>
      <c r="AY94" s="206" t="s">
        <v>162</v>
      </c>
      <c r="BK94" s="208">
        <f>SUM(BK95:BK103)</f>
        <v>0</v>
      </c>
    </row>
    <row r="95" spans="1:65" s="2" customFormat="1" ht="16.5" customHeight="1">
      <c r="A95" s="34"/>
      <c r="B95" s="35"/>
      <c r="C95" s="211" t="s">
        <v>85</v>
      </c>
      <c r="D95" s="211" t="s">
        <v>278</v>
      </c>
      <c r="E95" s="212" t="s">
        <v>287</v>
      </c>
      <c r="F95" s="213" t="s">
        <v>288</v>
      </c>
      <c r="G95" s="214" t="s">
        <v>236</v>
      </c>
      <c r="H95" s="215">
        <v>756</v>
      </c>
      <c r="I95" s="216"/>
      <c r="J95" s="217">
        <f>ROUND(I95*H95,2)</f>
        <v>0</v>
      </c>
      <c r="K95" s="218"/>
      <c r="L95" s="39"/>
      <c r="M95" s="219" t="s">
        <v>35</v>
      </c>
      <c r="N95" s="220" t="s">
        <v>47</v>
      </c>
      <c r="O95" s="64"/>
      <c r="P95" s="174">
        <f>O95*H95</f>
        <v>0</v>
      </c>
      <c r="Q95" s="174">
        <v>0</v>
      </c>
      <c r="R95" s="174">
        <f>Q95*H95</f>
        <v>0</v>
      </c>
      <c r="S95" s="174">
        <v>0</v>
      </c>
      <c r="T95" s="175">
        <f>S95*H95</f>
        <v>0</v>
      </c>
      <c r="U95" s="34"/>
      <c r="V95" s="34"/>
      <c r="W95" s="34"/>
      <c r="X95" s="34"/>
      <c r="Y95" s="34"/>
      <c r="Z95" s="34"/>
      <c r="AA95" s="34"/>
      <c r="AB95" s="34"/>
      <c r="AC95" s="34"/>
      <c r="AD95" s="34"/>
      <c r="AE95" s="34"/>
      <c r="AR95" s="176" t="s">
        <v>163</v>
      </c>
      <c r="AT95" s="176" t="s">
        <v>278</v>
      </c>
      <c r="AU95" s="176" t="s">
        <v>85</v>
      </c>
      <c r="AY95" s="17" t="s">
        <v>162</v>
      </c>
      <c r="BE95" s="177">
        <f>IF(N95="základní",J95,0)</f>
        <v>0</v>
      </c>
      <c r="BF95" s="177">
        <f>IF(N95="snížená",J95,0)</f>
        <v>0</v>
      </c>
      <c r="BG95" s="177">
        <f>IF(N95="zákl. přenesená",J95,0)</f>
        <v>0</v>
      </c>
      <c r="BH95" s="177">
        <f>IF(N95="sníž. přenesená",J95,0)</f>
        <v>0</v>
      </c>
      <c r="BI95" s="177">
        <f>IF(N95="nulová",J95,0)</f>
        <v>0</v>
      </c>
      <c r="BJ95" s="17" t="s">
        <v>83</v>
      </c>
      <c r="BK95" s="177">
        <f>ROUND(I95*H95,2)</f>
        <v>0</v>
      </c>
      <c r="BL95" s="17" t="s">
        <v>163</v>
      </c>
      <c r="BM95" s="176" t="s">
        <v>867</v>
      </c>
    </row>
    <row r="96" spans="1:65" s="2" customFormat="1" ht="19.5">
      <c r="A96" s="34"/>
      <c r="B96" s="35"/>
      <c r="C96" s="36"/>
      <c r="D96" s="178" t="s">
        <v>165</v>
      </c>
      <c r="E96" s="36"/>
      <c r="F96" s="179" t="s">
        <v>290</v>
      </c>
      <c r="G96" s="36"/>
      <c r="H96" s="36"/>
      <c r="I96" s="180"/>
      <c r="J96" s="36"/>
      <c r="K96" s="36"/>
      <c r="L96" s="39"/>
      <c r="M96" s="181"/>
      <c r="N96" s="182"/>
      <c r="O96" s="64"/>
      <c r="P96" s="64"/>
      <c r="Q96" s="64"/>
      <c r="R96" s="64"/>
      <c r="S96" s="64"/>
      <c r="T96" s="65"/>
      <c r="U96" s="34"/>
      <c r="V96" s="34"/>
      <c r="W96" s="34"/>
      <c r="X96" s="34"/>
      <c r="Y96" s="34"/>
      <c r="Z96" s="34"/>
      <c r="AA96" s="34"/>
      <c r="AB96" s="34"/>
      <c r="AC96" s="34"/>
      <c r="AD96" s="34"/>
      <c r="AE96" s="34"/>
      <c r="AT96" s="17" t="s">
        <v>165</v>
      </c>
      <c r="AU96" s="17" t="s">
        <v>85</v>
      </c>
    </row>
    <row r="97" spans="1:65" s="12" customFormat="1" ht="11.25">
      <c r="B97" s="183"/>
      <c r="C97" s="184"/>
      <c r="D97" s="178" t="s">
        <v>166</v>
      </c>
      <c r="E97" s="185" t="s">
        <v>35</v>
      </c>
      <c r="F97" s="186" t="s">
        <v>868</v>
      </c>
      <c r="G97" s="184"/>
      <c r="H97" s="187">
        <v>756</v>
      </c>
      <c r="I97" s="188"/>
      <c r="J97" s="184"/>
      <c r="K97" s="184"/>
      <c r="L97" s="189"/>
      <c r="M97" s="190"/>
      <c r="N97" s="191"/>
      <c r="O97" s="191"/>
      <c r="P97" s="191"/>
      <c r="Q97" s="191"/>
      <c r="R97" s="191"/>
      <c r="S97" s="191"/>
      <c r="T97" s="192"/>
      <c r="AT97" s="193" t="s">
        <v>166</v>
      </c>
      <c r="AU97" s="193" t="s">
        <v>85</v>
      </c>
      <c r="AV97" s="12" t="s">
        <v>85</v>
      </c>
      <c r="AW97" s="12" t="s">
        <v>37</v>
      </c>
      <c r="AX97" s="12" t="s">
        <v>83</v>
      </c>
      <c r="AY97" s="193" t="s">
        <v>162</v>
      </c>
    </row>
    <row r="98" spans="1:65" s="2" customFormat="1" ht="16.5" customHeight="1">
      <c r="A98" s="34"/>
      <c r="B98" s="35"/>
      <c r="C98" s="211" t="s">
        <v>172</v>
      </c>
      <c r="D98" s="211" t="s">
        <v>278</v>
      </c>
      <c r="E98" s="212" t="s">
        <v>869</v>
      </c>
      <c r="F98" s="213" t="s">
        <v>870</v>
      </c>
      <c r="G98" s="214" t="s">
        <v>281</v>
      </c>
      <c r="H98" s="215">
        <v>5</v>
      </c>
      <c r="I98" s="216"/>
      <c r="J98" s="217">
        <f>ROUND(I98*H98,2)</f>
        <v>0</v>
      </c>
      <c r="K98" s="218"/>
      <c r="L98" s="39"/>
      <c r="M98" s="219" t="s">
        <v>35</v>
      </c>
      <c r="N98" s="220" t="s">
        <v>47</v>
      </c>
      <c r="O98" s="64"/>
      <c r="P98" s="174">
        <f>O98*H98</f>
        <v>0</v>
      </c>
      <c r="Q98" s="174">
        <v>0</v>
      </c>
      <c r="R98" s="174">
        <f>Q98*H98</f>
        <v>0</v>
      </c>
      <c r="S98" s="174">
        <v>0</v>
      </c>
      <c r="T98" s="175">
        <f>S98*H98</f>
        <v>0</v>
      </c>
      <c r="U98" s="34"/>
      <c r="V98" s="34"/>
      <c r="W98" s="34"/>
      <c r="X98" s="34"/>
      <c r="Y98" s="34"/>
      <c r="Z98" s="34"/>
      <c r="AA98" s="34"/>
      <c r="AB98" s="34"/>
      <c r="AC98" s="34"/>
      <c r="AD98" s="34"/>
      <c r="AE98" s="34"/>
      <c r="AR98" s="176" t="s">
        <v>163</v>
      </c>
      <c r="AT98" s="176" t="s">
        <v>278</v>
      </c>
      <c r="AU98" s="176" t="s">
        <v>85</v>
      </c>
      <c r="AY98" s="17" t="s">
        <v>162</v>
      </c>
      <c r="BE98" s="177">
        <f>IF(N98="základní",J98,0)</f>
        <v>0</v>
      </c>
      <c r="BF98" s="177">
        <f>IF(N98="snížená",J98,0)</f>
        <v>0</v>
      </c>
      <c r="BG98" s="177">
        <f>IF(N98="zákl. přenesená",J98,0)</f>
        <v>0</v>
      </c>
      <c r="BH98" s="177">
        <f>IF(N98="sníž. přenesená",J98,0)</f>
        <v>0</v>
      </c>
      <c r="BI98" s="177">
        <f>IF(N98="nulová",J98,0)</f>
        <v>0</v>
      </c>
      <c r="BJ98" s="17" t="s">
        <v>83</v>
      </c>
      <c r="BK98" s="177">
        <f>ROUND(I98*H98,2)</f>
        <v>0</v>
      </c>
      <c r="BL98" s="17" t="s">
        <v>163</v>
      </c>
      <c r="BM98" s="176" t="s">
        <v>871</v>
      </c>
    </row>
    <row r="99" spans="1:65" s="2" customFormat="1" ht="48.75">
      <c r="A99" s="34"/>
      <c r="B99" s="35"/>
      <c r="C99" s="36"/>
      <c r="D99" s="178" t="s">
        <v>165</v>
      </c>
      <c r="E99" s="36"/>
      <c r="F99" s="179" t="s">
        <v>872</v>
      </c>
      <c r="G99" s="36"/>
      <c r="H99" s="36"/>
      <c r="I99" s="180"/>
      <c r="J99" s="36"/>
      <c r="K99" s="36"/>
      <c r="L99" s="39"/>
      <c r="M99" s="181"/>
      <c r="N99" s="182"/>
      <c r="O99" s="64"/>
      <c r="P99" s="64"/>
      <c r="Q99" s="64"/>
      <c r="R99" s="64"/>
      <c r="S99" s="64"/>
      <c r="T99" s="65"/>
      <c r="U99" s="34"/>
      <c r="V99" s="34"/>
      <c r="W99" s="34"/>
      <c r="X99" s="34"/>
      <c r="Y99" s="34"/>
      <c r="Z99" s="34"/>
      <c r="AA99" s="34"/>
      <c r="AB99" s="34"/>
      <c r="AC99" s="34"/>
      <c r="AD99" s="34"/>
      <c r="AE99" s="34"/>
      <c r="AT99" s="17" t="s">
        <v>165</v>
      </c>
      <c r="AU99" s="17" t="s">
        <v>85</v>
      </c>
    </row>
    <row r="100" spans="1:65" s="12" customFormat="1" ht="11.25">
      <c r="B100" s="183"/>
      <c r="C100" s="184"/>
      <c r="D100" s="178" t="s">
        <v>166</v>
      </c>
      <c r="E100" s="185" t="s">
        <v>35</v>
      </c>
      <c r="F100" s="186" t="s">
        <v>873</v>
      </c>
      <c r="G100" s="184"/>
      <c r="H100" s="187">
        <v>5</v>
      </c>
      <c r="I100" s="188"/>
      <c r="J100" s="184"/>
      <c r="K100" s="184"/>
      <c r="L100" s="189"/>
      <c r="M100" s="190"/>
      <c r="N100" s="191"/>
      <c r="O100" s="191"/>
      <c r="P100" s="191"/>
      <c r="Q100" s="191"/>
      <c r="R100" s="191"/>
      <c r="S100" s="191"/>
      <c r="T100" s="192"/>
      <c r="AT100" s="193" t="s">
        <v>166</v>
      </c>
      <c r="AU100" s="193" t="s">
        <v>85</v>
      </c>
      <c r="AV100" s="12" t="s">
        <v>85</v>
      </c>
      <c r="AW100" s="12" t="s">
        <v>37</v>
      </c>
      <c r="AX100" s="12" t="s">
        <v>83</v>
      </c>
      <c r="AY100" s="193" t="s">
        <v>162</v>
      </c>
    </row>
    <row r="101" spans="1:65" s="2" customFormat="1" ht="16.5" customHeight="1">
      <c r="A101" s="34"/>
      <c r="B101" s="35"/>
      <c r="C101" s="211" t="s">
        <v>163</v>
      </c>
      <c r="D101" s="211" t="s">
        <v>278</v>
      </c>
      <c r="E101" s="212" t="s">
        <v>299</v>
      </c>
      <c r="F101" s="213" t="s">
        <v>300</v>
      </c>
      <c r="G101" s="214" t="s">
        <v>281</v>
      </c>
      <c r="H101" s="215">
        <v>5</v>
      </c>
      <c r="I101" s="216"/>
      <c r="J101" s="217">
        <f>ROUND(I101*H101,2)</f>
        <v>0</v>
      </c>
      <c r="K101" s="218"/>
      <c r="L101" s="39"/>
      <c r="M101" s="219" t="s">
        <v>35</v>
      </c>
      <c r="N101" s="220" t="s">
        <v>47</v>
      </c>
      <c r="O101" s="64"/>
      <c r="P101" s="174">
        <f>O101*H101</f>
        <v>0</v>
      </c>
      <c r="Q101" s="174">
        <v>0</v>
      </c>
      <c r="R101" s="174">
        <f>Q101*H101</f>
        <v>0</v>
      </c>
      <c r="S101" s="174">
        <v>0</v>
      </c>
      <c r="T101" s="175">
        <f>S101*H101</f>
        <v>0</v>
      </c>
      <c r="U101" s="34"/>
      <c r="V101" s="34"/>
      <c r="W101" s="34"/>
      <c r="X101" s="34"/>
      <c r="Y101" s="34"/>
      <c r="Z101" s="34"/>
      <c r="AA101" s="34"/>
      <c r="AB101" s="34"/>
      <c r="AC101" s="34"/>
      <c r="AD101" s="34"/>
      <c r="AE101" s="34"/>
      <c r="AR101" s="176" t="s">
        <v>163</v>
      </c>
      <c r="AT101" s="176" t="s">
        <v>278</v>
      </c>
      <c r="AU101" s="176" t="s">
        <v>85</v>
      </c>
      <c r="AY101" s="17" t="s">
        <v>162</v>
      </c>
      <c r="BE101" s="177">
        <f>IF(N101="základní",J101,0)</f>
        <v>0</v>
      </c>
      <c r="BF101" s="177">
        <f>IF(N101="snížená",J101,0)</f>
        <v>0</v>
      </c>
      <c r="BG101" s="177">
        <f>IF(N101="zákl. přenesená",J101,0)</f>
        <v>0</v>
      </c>
      <c r="BH101" s="177">
        <f>IF(N101="sníž. přenesená",J101,0)</f>
        <v>0</v>
      </c>
      <c r="BI101" s="177">
        <f>IF(N101="nulová",J101,0)</f>
        <v>0</v>
      </c>
      <c r="BJ101" s="17" t="s">
        <v>83</v>
      </c>
      <c r="BK101" s="177">
        <f>ROUND(I101*H101,2)</f>
        <v>0</v>
      </c>
      <c r="BL101" s="17" t="s">
        <v>163</v>
      </c>
      <c r="BM101" s="176" t="s">
        <v>874</v>
      </c>
    </row>
    <row r="102" spans="1:65" s="2" customFormat="1" ht="19.5">
      <c r="A102" s="34"/>
      <c r="B102" s="35"/>
      <c r="C102" s="36"/>
      <c r="D102" s="178" t="s">
        <v>165</v>
      </c>
      <c r="E102" s="36"/>
      <c r="F102" s="179" t="s">
        <v>302</v>
      </c>
      <c r="G102" s="36"/>
      <c r="H102" s="36"/>
      <c r="I102" s="180"/>
      <c r="J102" s="36"/>
      <c r="K102" s="36"/>
      <c r="L102" s="39"/>
      <c r="M102" s="181"/>
      <c r="N102" s="182"/>
      <c r="O102" s="64"/>
      <c r="P102" s="64"/>
      <c r="Q102" s="64"/>
      <c r="R102" s="64"/>
      <c r="S102" s="64"/>
      <c r="T102" s="65"/>
      <c r="U102" s="34"/>
      <c r="V102" s="34"/>
      <c r="W102" s="34"/>
      <c r="X102" s="34"/>
      <c r="Y102" s="34"/>
      <c r="Z102" s="34"/>
      <c r="AA102" s="34"/>
      <c r="AB102" s="34"/>
      <c r="AC102" s="34"/>
      <c r="AD102" s="34"/>
      <c r="AE102" s="34"/>
      <c r="AT102" s="17" t="s">
        <v>165</v>
      </c>
      <c r="AU102" s="17" t="s">
        <v>85</v>
      </c>
    </row>
    <row r="103" spans="1:65" s="12" customFormat="1" ht="11.25">
      <c r="B103" s="183"/>
      <c r="C103" s="184"/>
      <c r="D103" s="178" t="s">
        <v>166</v>
      </c>
      <c r="E103" s="185" t="s">
        <v>35</v>
      </c>
      <c r="F103" s="186" t="s">
        <v>875</v>
      </c>
      <c r="G103" s="184"/>
      <c r="H103" s="187">
        <v>5</v>
      </c>
      <c r="I103" s="188"/>
      <c r="J103" s="184"/>
      <c r="K103" s="184"/>
      <c r="L103" s="189"/>
      <c r="M103" s="190"/>
      <c r="N103" s="191"/>
      <c r="O103" s="191"/>
      <c r="P103" s="191"/>
      <c r="Q103" s="191"/>
      <c r="R103" s="191"/>
      <c r="S103" s="191"/>
      <c r="T103" s="192"/>
      <c r="AT103" s="193" t="s">
        <v>166</v>
      </c>
      <c r="AU103" s="193" t="s">
        <v>85</v>
      </c>
      <c r="AV103" s="12" t="s">
        <v>85</v>
      </c>
      <c r="AW103" s="12" t="s">
        <v>37</v>
      </c>
      <c r="AX103" s="12" t="s">
        <v>83</v>
      </c>
      <c r="AY103" s="193" t="s">
        <v>162</v>
      </c>
    </row>
    <row r="104" spans="1:65" s="13" customFormat="1" ht="25.9" customHeight="1">
      <c r="B104" s="195"/>
      <c r="C104" s="196"/>
      <c r="D104" s="197" t="s">
        <v>75</v>
      </c>
      <c r="E104" s="198" t="s">
        <v>550</v>
      </c>
      <c r="F104" s="198" t="s">
        <v>551</v>
      </c>
      <c r="G104" s="196"/>
      <c r="H104" s="196"/>
      <c r="I104" s="199"/>
      <c r="J104" s="200">
        <f>BK104</f>
        <v>0</v>
      </c>
      <c r="K104" s="196"/>
      <c r="L104" s="201"/>
      <c r="M104" s="202"/>
      <c r="N104" s="203"/>
      <c r="O104" s="203"/>
      <c r="P104" s="204">
        <f>SUM(P105:P120)</f>
        <v>0</v>
      </c>
      <c r="Q104" s="203"/>
      <c r="R104" s="204">
        <f>SUM(R105:R120)</f>
        <v>0</v>
      </c>
      <c r="S104" s="203"/>
      <c r="T104" s="205">
        <f>SUM(T105:T120)</f>
        <v>0</v>
      </c>
      <c r="AR104" s="206" t="s">
        <v>163</v>
      </c>
      <c r="AT104" s="207" t="s">
        <v>75</v>
      </c>
      <c r="AU104" s="207" t="s">
        <v>76</v>
      </c>
      <c r="AY104" s="206" t="s">
        <v>162</v>
      </c>
      <c r="BK104" s="208">
        <f>SUM(BK105:BK120)</f>
        <v>0</v>
      </c>
    </row>
    <row r="105" spans="1:65" s="2" customFormat="1" ht="16.5" customHeight="1">
      <c r="A105" s="34"/>
      <c r="B105" s="35"/>
      <c r="C105" s="211" t="s">
        <v>181</v>
      </c>
      <c r="D105" s="211" t="s">
        <v>278</v>
      </c>
      <c r="E105" s="212" t="s">
        <v>553</v>
      </c>
      <c r="F105" s="213" t="s">
        <v>554</v>
      </c>
      <c r="G105" s="214" t="s">
        <v>160</v>
      </c>
      <c r="H105" s="215">
        <v>10</v>
      </c>
      <c r="I105" s="216"/>
      <c r="J105" s="217">
        <f>ROUND(I105*H105,2)</f>
        <v>0</v>
      </c>
      <c r="K105" s="218"/>
      <c r="L105" s="39"/>
      <c r="M105" s="219" t="s">
        <v>35</v>
      </c>
      <c r="N105" s="220" t="s">
        <v>47</v>
      </c>
      <c r="O105" s="64"/>
      <c r="P105" s="174">
        <f>O105*H105</f>
        <v>0</v>
      </c>
      <c r="Q105" s="174">
        <v>0</v>
      </c>
      <c r="R105" s="174">
        <f>Q105*H105</f>
        <v>0</v>
      </c>
      <c r="S105" s="174">
        <v>0</v>
      </c>
      <c r="T105" s="175">
        <f>S105*H105</f>
        <v>0</v>
      </c>
      <c r="U105" s="34"/>
      <c r="V105" s="34"/>
      <c r="W105" s="34"/>
      <c r="X105" s="34"/>
      <c r="Y105" s="34"/>
      <c r="Z105" s="34"/>
      <c r="AA105" s="34"/>
      <c r="AB105" s="34"/>
      <c r="AC105" s="34"/>
      <c r="AD105" s="34"/>
      <c r="AE105" s="34"/>
      <c r="AR105" s="176" t="s">
        <v>555</v>
      </c>
      <c r="AT105" s="176" t="s">
        <v>278</v>
      </c>
      <c r="AU105" s="176" t="s">
        <v>83</v>
      </c>
      <c r="AY105" s="17" t="s">
        <v>162</v>
      </c>
      <c r="BE105" s="177">
        <f>IF(N105="základní",J105,0)</f>
        <v>0</v>
      </c>
      <c r="BF105" s="177">
        <f>IF(N105="snížená",J105,0)</f>
        <v>0</v>
      </c>
      <c r="BG105" s="177">
        <f>IF(N105="zákl. přenesená",J105,0)</f>
        <v>0</v>
      </c>
      <c r="BH105" s="177">
        <f>IF(N105="sníž. přenesená",J105,0)</f>
        <v>0</v>
      </c>
      <c r="BI105" s="177">
        <f>IF(N105="nulová",J105,0)</f>
        <v>0</v>
      </c>
      <c r="BJ105" s="17" t="s">
        <v>83</v>
      </c>
      <c r="BK105" s="177">
        <f>ROUND(I105*H105,2)</f>
        <v>0</v>
      </c>
      <c r="BL105" s="17" t="s">
        <v>555</v>
      </c>
      <c r="BM105" s="176" t="s">
        <v>876</v>
      </c>
    </row>
    <row r="106" spans="1:65" s="2" customFormat="1" ht="11.25">
      <c r="A106" s="34"/>
      <c r="B106" s="35"/>
      <c r="C106" s="36"/>
      <c r="D106" s="178" t="s">
        <v>165</v>
      </c>
      <c r="E106" s="36"/>
      <c r="F106" s="179" t="s">
        <v>554</v>
      </c>
      <c r="G106" s="36"/>
      <c r="H106" s="36"/>
      <c r="I106" s="180"/>
      <c r="J106" s="36"/>
      <c r="K106" s="36"/>
      <c r="L106" s="39"/>
      <c r="M106" s="181"/>
      <c r="N106" s="182"/>
      <c r="O106" s="64"/>
      <c r="P106" s="64"/>
      <c r="Q106" s="64"/>
      <c r="R106" s="64"/>
      <c r="S106" s="64"/>
      <c r="T106" s="65"/>
      <c r="U106" s="34"/>
      <c r="V106" s="34"/>
      <c r="W106" s="34"/>
      <c r="X106" s="34"/>
      <c r="Y106" s="34"/>
      <c r="Z106" s="34"/>
      <c r="AA106" s="34"/>
      <c r="AB106" s="34"/>
      <c r="AC106" s="34"/>
      <c r="AD106" s="34"/>
      <c r="AE106" s="34"/>
      <c r="AT106" s="17" t="s">
        <v>165</v>
      </c>
      <c r="AU106" s="17" t="s">
        <v>83</v>
      </c>
    </row>
    <row r="107" spans="1:65" s="12" customFormat="1" ht="11.25">
      <c r="B107" s="183"/>
      <c r="C107" s="184"/>
      <c r="D107" s="178" t="s">
        <v>166</v>
      </c>
      <c r="E107" s="185" t="s">
        <v>35</v>
      </c>
      <c r="F107" s="186" t="s">
        <v>185</v>
      </c>
      <c r="G107" s="184"/>
      <c r="H107" s="187">
        <v>10</v>
      </c>
      <c r="I107" s="188"/>
      <c r="J107" s="184"/>
      <c r="K107" s="184"/>
      <c r="L107" s="189"/>
      <c r="M107" s="190"/>
      <c r="N107" s="191"/>
      <c r="O107" s="191"/>
      <c r="P107" s="191"/>
      <c r="Q107" s="191"/>
      <c r="R107" s="191"/>
      <c r="S107" s="191"/>
      <c r="T107" s="192"/>
      <c r="AT107" s="193" t="s">
        <v>166</v>
      </c>
      <c r="AU107" s="193" t="s">
        <v>83</v>
      </c>
      <c r="AV107" s="12" t="s">
        <v>85</v>
      </c>
      <c r="AW107" s="12" t="s">
        <v>37</v>
      </c>
      <c r="AX107" s="12" t="s">
        <v>83</v>
      </c>
      <c r="AY107" s="193" t="s">
        <v>162</v>
      </c>
    </row>
    <row r="108" spans="1:65" s="2" customFormat="1" ht="16.5" customHeight="1">
      <c r="A108" s="34"/>
      <c r="B108" s="35"/>
      <c r="C108" s="211" t="s">
        <v>186</v>
      </c>
      <c r="D108" s="211" t="s">
        <v>278</v>
      </c>
      <c r="E108" s="212" t="s">
        <v>558</v>
      </c>
      <c r="F108" s="213" t="s">
        <v>559</v>
      </c>
      <c r="G108" s="214" t="s">
        <v>160</v>
      </c>
      <c r="H108" s="215">
        <v>10</v>
      </c>
      <c r="I108" s="216"/>
      <c r="J108" s="217">
        <f>ROUND(I108*H108,2)</f>
        <v>0</v>
      </c>
      <c r="K108" s="218"/>
      <c r="L108" s="39"/>
      <c r="M108" s="219" t="s">
        <v>35</v>
      </c>
      <c r="N108" s="220" t="s">
        <v>47</v>
      </c>
      <c r="O108" s="64"/>
      <c r="P108" s="174">
        <f>O108*H108</f>
        <v>0</v>
      </c>
      <c r="Q108" s="174">
        <v>0</v>
      </c>
      <c r="R108" s="174">
        <f>Q108*H108</f>
        <v>0</v>
      </c>
      <c r="S108" s="174">
        <v>0</v>
      </c>
      <c r="T108" s="175">
        <f>S108*H108</f>
        <v>0</v>
      </c>
      <c r="U108" s="34"/>
      <c r="V108" s="34"/>
      <c r="W108" s="34"/>
      <c r="X108" s="34"/>
      <c r="Y108" s="34"/>
      <c r="Z108" s="34"/>
      <c r="AA108" s="34"/>
      <c r="AB108" s="34"/>
      <c r="AC108" s="34"/>
      <c r="AD108" s="34"/>
      <c r="AE108" s="34"/>
      <c r="AR108" s="176" t="s">
        <v>555</v>
      </c>
      <c r="AT108" s="176" t="s">
        <v>278</v>
      </c>
      <c r="AU108" s="176" t="s">
        <v>83</v>
      </c>
      <c r="AY108" s="17" t="s">
        <v>162</v>
      </c>
      <c r="BE108" s="177">
        <f>IF(N108="základní",J108,0)</f>
        <v>0</v>
      </c>
      <c r="BF108" s="177">
        <f>IF(N108="snížená",J108,0)</f>
        <v>0</v>
      </c>
      <c r="BG108" s="177">
        <f>IF(N108="zákl. přenesená",J108,0)</f>
        <v>0</v>
      </c>
      <c r="BH108" s="177">
        <f>IF(N108="sníž. přenesená",J108,0)</f>
        <v>0</v>
      </c>
      <c r="BI108" s="177">
        <f>IF(N108="nulová",J108,0)</f>
        <v>0</v>
      </c>
      <c r="BJ108" s="17" t="s">
        <v>83</v>
      </c>
      <c r="BK108" s="177">
        <f>ROUND(I108*H108,2)</f>
        <v>0</v>
      </c>
      <c r="BL108" s="17" t="s">
        <v>555</v>
      </c>
      <c r="BM108" s="176" t="s">
        <v>877</v>
      </c>
    </row>
    <row r="109" spans="1:65" s="2" customFormat="1" ht="11.25">
      <c r="A109" s="34"/>
      <c r="B109" s="35"/>
      <c r="C109" s="36"/>
      <c r="D109" s="178" t="s">
        <v>165</v>
      </c>
      <c r="E109" s="36"/>
      <c r="F109" s="179" t="s">
        <v>561</v>
      </c>
      <c r="G109" s="36"/>
      <c r="H109" s="36"/>
      <c r="I109" s="180"/>
      <c r="J109" s="36"/>
      <c r="K109" s="36"/>
      <c r="L109" s="39"/>
      <c r="M109" s="181"/>
      <c r="N109" s="182"/>
      <c r="O109" s="64"/>
      <c r="P109" s="64"/>
      <c r="Q109" s="64"/>
      <c r="R109" s="64"/>
      <c r="S109" s="64"/>
      <c r="T109" s="65"/>
      <c r="U109" s="34"/>
      <c r="V109" s="34"/>
      <c r="W109" s="34"/>
      <c r="X109" s="34"/>
      <c r="Y109" s="34"/>
      <c r="Z109" s="34"/>
      <c r="AA109" s="34"/>
      <c r="AB109" s="34"/>
      <c r="AC109" s="34"/>
      <c r="AD109" s="34"/>
      <c r="AE109" s="34"/>
      <c r="AT109" s="17" t="s">
        <v>165</v>
      </c>
      <c r="AU109" s="17" t="s">
        <v>83</v>
      </c>
    </row>
    <row r="110" spans="1:65" s="12" customFormat="1" ht="11.25">
      <c r="B110" s="183"/>
      <c r="C110" s="184"/>
      <c r="D110" s="178" t="s">
        <v>166</v>
      </c>
      <c r="E110" s="185" t="s">
        <v>35</v>
      </c>
      <c r="F110" s="186" t="s">
        <v>185</v>
      </c>
      <c r="G110" s="184"/>
      <c r="H110" s="187">
        <v>10</v>
      </c>
      <c r="I110" s="188"/>
      <c r="J110" s="184"/>
      <c r="K110" s="184"/>
      <c r="L110" s="189"/>
      <c r="M110" s="190"/>
      <c r="N110" s="191"/>
      <c r="O110" s="191"/>
      <c r="P110" s="191"/>
      <c r="Q110" s="191"/>
      <c r="R110" s="191"/>
      <c r="S110" s="191"/>
      <c r="T110" s="192"/>
      <c r="AT110" s="193" t="s">
        <v>166</v>
      </c>
      <c r="AU110" s="193" t="s">
        <v>83</v>
      </c>
      <c r="AV110" s="12" t="s">
        <v>85</v>
      </c>
      <c r="AW110" s="12" t="s">
        <v>37</v>
      </c>
      <c r="AX110" s="12" t="s">
        <v>83</v>
      </c>
      <c r="AY110" s="193" t="s">
        <v>162</v>
      </c>
    </row>
    <row r="111" spans="1:65" s="2" customFormat="1" ht="24.2" customHeight="1">
      <c r="A111" s="34"/>
      <c r="B111" s="35"/>
      <c r="C111" s="211" t="s">
        <v>190</v>
      </c>
      <c r="D111" s="211" t="s">
        <v>278</v>
      </c>
      <c r="E111" s="212" t="s">
        <v>612</v>
      </c>
      <c r="F111" s="213" t="s">
        <v>613</v>
      </c>
      <c r="G111" s="214" t="s">
        <v>202</v>
      </c>
      <c r="H111" s="215">
        <v>1134</v>
      </c>
      <c r="I111" s="216"/>
      <c r="J111" s="217">
        <f>ROUND(I111*H111,2)</f>
        <v>0</v>
      </c>
      <c r="K111" s="218"/>
      <c r="L111" s="39"/>
      <c r="M111" s="219" t="s">
        <v>35</v>
      </c>
      <c r="N111" s="220" t="s">
        <v>47</v>
      </c>
      <c r="O111" s="64"/>
      <c r="P111" s="174">
        <f>O111*H111</f>
        <v>0</v>
      </c>
      <c r="Q111" s="174">
        <v>0</v>
      </c>
      <c r="R111" s="174">
        <f>Q111*H111</f>
        <v>0</v>
      </c>
      <c r="S111" s="174">
        <v>0</v>
      </c>
      <c r="T111" s="175">
        <f>S111*H111</f>
        <v>0</v>
      </c>
      <c r="U111" s="34"/>
      <c r="V111" s="34"/>
      <c r="W111" s="34"/>
      <c r="X111" s="34"/>
      <c r="Y111" s="34"/>
      <c r="Z111" s="34"/>
      <c r="AA111" s="34"/>
      <c r="AB111" s="34"/>
      <c r="AC111" s="34"/>
      <c r="AD111" s="34"/>
      <c r="AE111" s="34"/>
      <c r="AR111" s="176" t="s">
        <v>555</v>
      </c>
      <c r="AT111" s="176" t="s">
        <v>278</v>
      </c>
      <c r="AU111" s="176" t="s">
        <v>83</v>
      </c>
      <c r="AY111" s="17" t="s">
        <v>162</v>
      </c>
      <c r="BE111" s="177">
        <f>IF(N111="základní",J111,0)</f>
        <v>0</v>
      </c>
      <c r="BF111" s="177">
        <f>IF(N111="snížená",J111,0)</f>
        <v>0</v>
      </c>
      <c r="BG111" s="177">
        <f>IF(N111="zákl. přenesená",J111,0)</f>
        <v>0</v>
      </c>
      <c r="BH111" s="177">
        <f>IF(N111="sníž. přenesená",J111,0)</f>
        <v>0</v>
      </c>
      <c r="BI111" s="177">
        <f>IF(N111="nulová",J111,0)</f>
        <v>0</v>
      </c>
      <c r="BJ111" s="17" t="s">
        <v>83</v>
      </c>
      <c r="BK111" s="177">
        <f>ROUND(I111*H111,2)</f>
        <v>0</v>
      </c>
      <c r="BL111" s="17" t="s">
        <v>555</v>
      </c>
      <c r="BM111" s="176" t="s">
        <v>878</v>
      </c>
    </row>
    <row r="112" spans="1:65" s="2" customFormat="1" ht="29.25">
      <c r="A112" s="34"/>
      <c r="B112" s="35"/>
      <c r="C112" s="36"/>
      <c r="D112" s="178" t="s">
        <v>165</v>
      </c>
      <c r="E112" s="36"/>
      <c r="F112" s="179" t="s">
        <v>615</v>
      </c>
      <c r="G112" s="36"/>
      <c r="H112" s="36"/>
      <c r="I112" s="180"/>
      <c r="J112" s="36"/>
      <c r="K112" s="36"/>
      <c r="L112" s="39"/>
      <c r="M112" s="181"/>
      <c r="N112" s="182"/>
      <c r="O112" s="64"/>
      <c r="P112" s="64"/>
      <c r="Q112" s="64"/>
      <c r="R112" s="64"/>
      <c r="S112" s="64"/>
      <c r="T112" s="65"/>
      <c r="U112" s="34"/>
      <c r="V112" s="34"/>
      <c r="W112" s="34"/>
      <c r="X112" s="34"/>
      <c r="Y112" s="34"/>
      <c r="Z112" s="34"/>
      <c r="AA112" s="34"/>
      <c r="AB112" s="34"/>
      <c r="AC112" s="34"/>
      <c r="AD112" s="34"/>
      <c r="AE112" s="34"/>
      <c r="AT112" s="17" t="s">
        <v>165</v>
      </c>
      <c r="AU112" s="17" t="s">
        <v>83</v>
      </c>
    </row>
    <row r="113" spans="1:65" s="2" customFormat="1" ht="19.5">
      <c r="A113" s="34"/>
      <c r="B113" s="35"/>
      <c r="C113" s="36"/>
      <c r="D113" s="178" t="s">
        <v>219</v>
      </c>
      <c r="E113" s="36"/>
      <c r="F113" s="194" t="s">
        <v>616</v>
      </c>
      <c r="G113" s="36"/>
      <c r="H113" s="36"/>
      <c r="I113" s="180"/>
      <c r="J113" s="36"/>
      <c r="K113" s="36"/>
      <c r="L113" s="39"/>
      <c r="M113" s="181"/>
      <c r="N113" s="182"/>
      <c r="O113" s="64"/>
      <c r="P113" s="64"/>
      <c r="Q113" s="64"/>
      <c r="R113" s="64"/>
      <c r="S113" s="64"/>
      <c r="T113" s="65"/>
      <c r="U113" s="34"/>
      <c r="V113" s="34"/>
      <c r="W113" s="34"/>
      <c r="X113" s="34"/>
      <c r="Y113" s="34"/>
      <c r="Z113" s="34"/>
      <c r="AA113" s="34"/>
      <c r="AB113" s="34"/>
      <c r="AC113" s="34"/>
      <c r="AD113" s="34"/>
      <c r="AE113" s="34"/>
      <c r="AT113" s="17" t="s">
        <v>219</v>
      </c>
      <c r="AU113" s="17" t="s">
        <v>83</v>
      </c>
    </row>
    <row r="114" spans="1:65" s="12" customFormat="1" ht="11.25">
      <c r="B114" s="183"/>
      <c r="C114" s="184"/>
      <c r="D114" s="178" t="s">
        <v>166</v>
      </c>
      <c r="E114" s="185" t="s">
        <v>35</v>
      </c>
      <c r="F114" s="186" t="s">
        <v>866</v>
      </c>
      <c r="G114" s="184"/>
      <c r="H114" s="187">
        <v>1134</v>
      </c>
      <c r="I114" s="188"/>
      <c r="J114" s="184"/>
      <c r="K114" s="184"/>
      <c r="L114" s="189"/>
      <c r="M114" s="190"/>
      <c r="N114" s="191"/>
      <c r="O114" s="191"/>
      <c r="P114" s="191"/>
      <c r="Q114" s="191"/>
      <c r="R114" s="191"/>
      <c r="S114" s="191"/>
      <c r="T114" s="192"/>
      <c r="AT114" s="193" t="s">
        <v>166</v>
      </c>
      <c r="AU114" s="193" t="s">
        <v>83</v>
      </c>
      <c r="AV114" s="12" t="s">
        <v>85</v>
      </c>
      <c r="AW114" s="12" t="s">
        <v>37</v>
      </c>
      <c r="AX114" s="12" t="s">
        <v>83</v>
      </c>
      <c r="AY114" s="193" t="s">
        <v>162</v>
      </c>
    </row>
    <row r="115" spans="1:65" s="2" customFormat="1" ht="16.5" customHeight="1">
      <c r="A115" s="34"/>
      <c r="B115" s="35"/>
      <c r="C115" s="211" t="s">
        <v>161</v>
      </c>
      <c r="D115" s="211" t="s">
        <v>278</v>
      </c>
      <c r="E115" s="212" t="s">
        <v>573</v>
      </c>
      <c r="F115" s="213" t="s">
        <v>574</v>
      </c>
      <c r="G115" s="214" t="s">
        <v>160</v>
      </c>
      <c r="H115" s="215">
        <v>2</v>
      </c>
      <c r="I115" s="216"/>
      <c r="J115" s="217">
        <f>ROUND(I115*H115,2)</f>
        <v>0</v>
      </c>
      <c r="K115" s="218"/>
      <c r="L115" s="39"/>
      <c r="M115" s="219" t="s">
        <v>35</v>
      </c>
      <c r="N115" s="220" t="s">
        <v>47</v>
      </c>
      <c r="O115" s="64"/>
      <c r="P115" s="174">
        <f>O115*H115</f>
        <v>0</v>
      </c>
      <c r="Q115" s="174">
        <v>0</v>
      </c>
      <c r="R115" s="174">
        <f>Q115*H115</f>
        <v>0</v>
      </c>
      <c r="S115" s="174">
        <v>0</v>
      </c>
      <c r="T115" s="175">
        <f>S115*H115</f>
        <v>0</v>
      </c>
      <c r="U115" s="34"/>
      <c r="V115" s="34"/>
      <c r="W115" s="34"/>
      <c r="X115" s="34"/>
      <c r="Y115" s="34"/>
      <c r="Z115" s="34"/>
      <c r="AA115" s="34"/>
      <c r="AB115" s="34"/>
      <c r="AC115" s="34"/>
      <c r="AD115" s="34"/>
      <c r="AE115" s="34"/>
      <c r="AR115" s="176" t="s">
        <v>555</v>
      </c>
      <c r="AT115" s="176" t="s">
        <v>278</v>
      </c>
      <c r="AU115" s="176" t="s">
        <v>83</v>
      </c>
      <c r="AY115" s="17" t="s">
        <v>162</v>
      </c>
      <c r="BE115" s="177">
        <f>IF(N115="základní",J115,0)</f>
        <v>0</v>
      </c>
      <c r="BF115" s="177">
        <f>IF(N115="snížená",J115,0)</f>
        <v>0</v>
      </c>
      <c r="BG115" s="177">
        <f>IF(N115="zákl. přenesená",J115,0)</f>
        <v>0</v>
      </c>
      <c r="BH115" s="177">
        <f>IF(N115="sníž. přenesená",J115,0)</f>
        <v>0</v>
      </c>
      <c r="BI115" s="177">
        <f>IF(N115="nulová",J115,0)</f>
        <v>0</v>
      </c>
      <c r="BJ115" s="17" t="s">
        <v>83</v>
      </c>
      <c r="BK115" s="177">
        <f>ROUND(I115*H115,2)</f>
        <v>0</v>
      </c>
      <c r="BL115" s="17" t="s">
        <v>555</v>
      </c>
      <c r="BM115" s="176" t="s">
        <v>879</v>
      </c>
    </row>
    <row r="116" spans="1:65" s="2" customFormat="1" ht="29.25">
      <c r="A116" s="34"/>
      <c r="B116" s="35"/>
      <c r="C116" s="36"/>
      <c r="D116" s="178" t="s">
        <v>165</v>
      </c>
      <c r="E116" s="36"/>
      <c r="F116" s="179" t="s">
        <v>576</v>
      </c>
      <c r="G116" s="36"/>
      <c r="H116" s="36"/>
      <c r="I116" s="180"/>
      <c r="J116" s="36"/>
      <c r="K116" s="36"/>
      <c r="L116" s="39"/>
      <c r="M116" s="181"/>
      <c r="N116" s="182"/>
      <c r="O116" s="64"/>
      <c r="P116" s="64"/>
      <c r="Q116" s="64"/>
      <c r="R116" s="64"/>
      <c r="S116" s="64"/>
      <c r="T116" s="65"/>
      <c r="U116" s="34"/>
      <c r="V116" s="34"/>
      <c r="W116" s="34"/>
      <c r="X116" s="34"/>
      <c r="Y116" s="34"/>
      <c r="Z116" s="34"/>
      <c r="AA116" s="34"/>
      <c r="AB116" s="34"/>
      <c r="AC116" s="34"/>
      <c r="AD116" s="34"/>
      <c r="AE116" s="34"/>
      <c r="AT116" s="17" t="s">
        <v>165</v>
      </c>
      <c r="AU116" s="17" t="s">
        <v>83</v>
      </c>
    </row>
    <row r="117" spans="1:65" s="12" customFormat="1" ht="11.25">
      <c r="B117" s="183"/>
      <c r="C117" s="184"/>
      <c r="D117" s="178" t="s">
        <v>166</v>
      </c>
      <c r="E117" s="185" t="s">
        <v>35</v>
      </c>
      <c r="F117" s="186" t="s">
        <v>524</v>
      </c>
      <c r="G117" s="184"/>
      <c r="H117" s="187">
        <v>2</v>
      </c>
      <c r="I117" s="188"/>
      <c r="J117" s="184"/>
      <c r="K117" s="184"/>
      <c r="L117" s="189"/>
      <c r="M117" s="190"/>
      <c r="N117" s="191"/>
      <c r="O117" s="191"/>
      <c r="P117" s="191"/>
      <c r="Q117" s="191"/>
      <c r="R117" s="191"/>
      <c r="S117" s="191"/>
      <c r="T117" s="192"/>
      <c r="AT117" s="193" t="s">
        <v>166</v>
      </c>
      <c r="AU117" s="193" t="s">
        <v>83</v>
      </c>
      <c r="AV117" s="12" t="s">
        <v>85</v>
      </c>
      <c r="AW117" s="12" t="s">
        <v>37</v>
      </c>
      <c r="AX117" s="12" t="s">
        <v>83</v>
      </c>
      <c r="AY117" s="193" t="s">
        <v>162</v>
      </c>
    </row>
    <row r="118" spans="1:65" s="2" customFormat="1" ht="16.5" customHeight="1">
      <c r="A118" s="34"/>
      <c r="B118" s="35"/>
      <c r="C118" s="211" t="s">
        <v>199</v>
      </c>
      <c r="D118" s="211" t="s">
        <v>278</v>
      </c>
      <c r="E118" s="212" t="s">
        <v>579</v>
      </c>
      <c r="F118" s="213" t="s">
        <v>580</v>
      </c>
      <c r="G118" s="214" t="s">
        <v>160</v>
      </c>
      <c r="H118" s="215">
        <v>2</v>
      </c>
      <c r="I118" s="216"/>
      <c r="J118" s="217">
        <f>ROUND(I118*H118,2)</f>
        <v>0</v>
      </c>
      <c r="K118" s="218"/>
      <c r="L118" s="39"/>
      <c r="M118" s="219" t="s">
        <v>35</v>
      </c>
      <c r="N118" s="220" t="s">
        <v>47</v>
      </c>
      <c r="O118" s="64"/>
      <c r="P118" s="174">
        <f>O118*H118</f>
        <v>0</v>
      </c>
      <c r="Q118" s="174">
        <v>0</v>
      </c>
      <c r="R118" s="174">
        <f>Q118*H118</f>
        <v>0</v>
      </c>
      <c r="S118" s="174">
        <v>0</v>
      </c>
      <c r="T118" s="175">
        <f>S118*H118</f>
        <v>0</v>
      </c>
      <c r="U118" s="34"/>
      <c r="V118" s="34"/>
      <c r="W118" s="34"/>
      <c r="X118" s="34"/>
      <c r="Y118" s="34"/>
      <c r="Z118" s="34"/>
      <c r="AA118" s="34"/>
      <c r="AB118" s="34"/>
      <c r="AC118" s="34"/>
      <c r="AD118" s="34"/>
      <c r="AE118" s="34"/>
      <c r="AR118" s="176" t="s">
        <v>555</v>
      </c>
      <c r="AT118" s="176" t="s">
        <v>278</v>
      </c>
      <c r="AU118" s="176" t="s">
        <v>83</v>
      </c>
      <c r="AY118" s="17" t="s">
        <v>162</v>
      </c>
      <c r="BE118" s="177">
        <f>IF(N118="základní",J118,0)</f>
        <v>0</v>
      </c>
      <c r="BF118" s="177">
        <f>IF(N118="snížená",J118,0)</f>
        <v>0</v>
      </c>
      <c r="BG118" s="177">
        <f>IF(N118="zákl. přenesená",J118,0)</f>
        <v>0</v>
      </c>
      <c r="BH118" s="177">
        <f>IF(N118="sníž. přenesená",J118,0)</f>
        <v>0</v>
      </c>
      <c r="BI118" s="177">
        <f>IF(N118="nulová",J118,0)</f>
        <v>0</v>
      </c>
      <c r="BJ118" s="17" t="s">
        <v>83</v>
      </c>
      <c r="BK118" s="177">
        <f>ROUND(I118*H118,2)</f>
        <v>0</v>
      </c>
      <c r="BL118" s="17" t="s">
        <v>555</v>
      </c>
      <c r="BM118" s="176" t="s">
        <v>880</v>
      </c>
    </row>
    <row r="119" spans="1:65" s="2" customFormat="1" ht="29.25">
      <c r="A119" s="34"/>
      <c r="B119" s="35"/>
      <c r="C119" s="36"/>
      <c r="D119" s="178" t="s">
        <v>165</v>
      </c>
      <c r="E119" s="36"/>
      <c r="F119" s="179" t="s">
        <v>582</v>
      </c>
      <c r="G119" s="36"/>
      <c r="H119" s="36"/>
      <c r="I119" s="180"/>
      <c r="J119" s="36"/>
      <c r="K119" s="36"/>
      <c r="L119" s="39"/>
      <c r="M119" s="181"/>
      <c r="N119" s="182"/>
      <c r="O119" s="64"/>
      <c r="P119" s="64"/>
      <c r="Q119" s="64"/>
      <c r="R119" s="64"/>
      <c r="S119" s="64"/>
      <c r="T119" s="65"/>
      <c r="U119" s="34"/>
      <c r="V119" s="34"/>
      <c r="W119" s="34"/>
      <c r="X119" s="34"/>
      <c r="Y119" s="34"/>
      <c r="Z119" s="34"/>
      <c r="AA119" s="34"/>
      <c r="AB119" s="34"/>
      <c r="AC119" s="34"/>
      <c r="AD119" s="34"/>
      <c r="AE119" s="34"/>
      <c r="AT119" s="17" t="s">
        <v>165</v>
      </c>
      <c r="AU119" s="17" t="s">
        <v>83</v>
      </c>
    </row>
    <row r="120" spans="1:65" s="12" customFormat="1" ht="11.25">
      <c r="B120" s="183"/>
      <c r="C120" s="184"/>
      <c r="D120" s="178" t="s">
        <v>166</v>
      </c>
      <c r="E120" s="185" t="s">
        <v>35</v>
      </c>
      <c r="F120" s="186" t="s">
        <v>524</v>
      </c>
      <c r="G120" s="184"/>
      <c r="H120" s="187">
        <v>2</v>
      </c>
      <c r="I120" s="188"/>
      <c r="J120" s="184"/>
      <c r="K120" s="184"/>
      <c r="L120" s="189"/>
      <c r="M120" s="232"/>
      <c r="N120" s="233"/>
      <c r="O120" s="233"/>
      <c r="P120" s="233"/>
      <c r="Q120" s="233"/>
      <c r="R120" s="233"/>
      <c r="S120" s="233"/>
      <c r="T120" s="234"/>
      <c r="AT120" s="193" t="s">
        <v>166</v>
      </c>
      <c r="AU120" s="193" t="s">
        <v>83</v>
      </c>
      <c r="AV120" s="12" t="s">
        <v>85</v>
      </c>
      <c r="AW120" s="12" t="s">
        <v>37</v>
      </c>
      <c r="AX120" s="12" t="s">
        <v>83</v>
      </c>
      <c r="AY120" s="193" t="s">
        <v>162</v>
      </c>
    </row>
    <row r="121" spans="1:65" s="2" customFormat="1" ht="6.95" customHeight="1">
      <c r="A121" s="34"/>
      <c r="B121" s="47"/>
      <c r="C121" s="48"/>
      <c r="D121" s="48"/>
      <c r="E121" s="48"/>
      <c r="F121" s="48"/>
      <c r="G121" s="48"/>
      <c r="H121" s="48"/>
      <c r="I121" s="48"/>
      <c r="J121" s="48"/>
      <c r="K121" s="48"/>
      <c r="L121" s="39"/>
      <c r="M121" s="34"/>
      <c r="O121" s="34"/>
      <c r="P121" s="34"/>
      <c r="Q121" s="34"/>
      <c r="R121" s="34"/>
      <c r="S121" s="34"/>
      <c r="T121" s="34"/>
      <c r="U121" s="34"/>
      <c r="V121" s="34"/>
      <c r="W121" s="34"/>
      <c r="X121" s="34"/>
      <c r="Y121" s="34"/>
      <c r="Z121" s="34"/>
      <c r="AA121" s="34"/>
      <c r="AB121" s="34"/>
      <c r="AC121" s="34"/>
      <c r="AD121" s="34"/>
      <c r="AE121" s="34"/>
    </row>
  </sheetData>
  <sheetProtection algorithmName="SHA-512" hashValue="w31FRX61ofhMSNhtKd+jwqFJ/rpSS5hTriDHUOPgOP4ZwW+9uWmiVEZITqB/3V0Y5pgBs3jWLYzmjU/esLy6/Q==" saltValue="LaOvBzrFhOajPGnEmkLJuHw6+VBsKb+vDLYlCqFVDb3cRHrFP6mckMc26Q3yUawrGRo3gyoUEUUliH+WDqnJbw==" spinCount="100000" sheet="1" objects="1" scenarios="1" formatColumns="0" formatRows="0" autoFilter="0"/>
  <autoFilter ref="C87:K12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6"/>
  <sheetViews>
    <sheetView showGridLines="0" topLeftCell="A67"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8"/>
      <c r="M2" s="348"/>
      <c r="N2" s="348"/>
      <c r="O2" s="348"/>
      <c r="P2" s="348"/>
      <c r="Q2" s="348"/>
      <c r="R2" s="348"/>
      <c r="S2" s="348"/>
      <c r="T2" s="348"/>
      <c r="U2" s="348"/>
      <c r="V2" s="348"/>
      <c r="AT2" s="17" t="s">
        <v>116</v>
      </c>
    </row>
    <row r="3" spans="1:46" s="1" customFormat="1" ht="6.95" customHeight="1">
      <c r="B3" s="108"/>
      <c r="C3" s="109"/>
      <c r="D3" s="109"/>
      <c r="E3" s="109"/>
      <c r="F3" s="109"/>
      <c r="G3" s="109"/>
      <c r="H3" s="109"/>
      <c r="I3" s="109"/>
      <c r="J3" s="109"/>
      <c r="K3" s="109"/>
      <c r="L3" s="20"/>
      <c r="AT3" s="17" t="s">
        <v>85</v>
      </c>
    </row>
    <row r="4" spans="1:46" s="1" customFormat="1" ht="24.95" customHeight="1">
      <c r="B4" s="20"/>
      <c r="D4" s="110" t="s">
        <v>132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65" t="str">
        <f>'Rekapitulace stavby'!K6</f>
        <v>Oprava trati v úseku N. Pec - H. Planá</v>
      </c>
      <c r="F7" s="366"/>
      <c r="G7" s="366"/>
      <c r="H7" s="366"/>
      <c r="L7" s="20"/>
    </row>
    <row r="8" spans="1:46" s="1" customFormat="1" ht="12" customHeight="1">
      <c r="B8" s="20"/>
      <c r="D8" s="112" t="s">
        <v>133</v>
      </c>
      <c r="L8" s="20"/>
    </row>
    <row r="9" spans="1:46" s="2" customFormat="1" ht="16.5" customHeight="1">
      <c r="A9" s="34"/>
      <c r="B9" s="39"/>
      <c r="C9" s="34"/>
      <c r="D9" s="34"/>
      <c r="E9" s="365" t="s">
        <v>862</v>
      </c>
      <c r="F9" s="367"/>
      <c r="G9" s="367"/>
      <c r="H9" s="367"/>
      <c r="I9" s="34"/>
      <c r="J9" s="34"/>
      <c r="K9" s="34"/>
      <c r="L9" s="113"/>
      <c r="S9" s="34"/>
      <c r="T9" s="34"/>
      <c r="U9" s="34"/>
      <c r="V9" s="34"/>
      <c r="W9" s="34"/>
      <c r="X9" s="34"/>
      <c r="Y9" s="34"/>
      <c r="Z9" s="34"/>
      <c r="AA9" s="34"/>
      <c r="AB9" s="34"/>
      <c r="AC9" s="34"/>
      <c r="AD9" s="34"/>
      <c r="AE9" s="34"/>
    </row>
    <row r="10" spans="1:46" s="2" customFormat="1" ht="12" customHeight="1">
      <c r="A10" s="34"/>
      <c r="B10" s="39"/>
      <c r="C10" s="34"/>
      <c r="D10" s="112" t="s">
        <v>135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c r="A11" s="34"/>
      <c r="B11" s="39"/>
      <c r="C11" s="34"/>
      <c r="D11" s="34"/>
      <c r="E11" s="368" t="s">
        <v>881</v>
      </c>
      <c r="F11" s="367"/>
      <c r="G11" s="367"/>
      <c r="H11" s="367"/>
      <c r="I11" s="34"/>
      <c r="J11" s="34"/>
      <c r="K11" s="34"/>
      <c r="L11" s="113"/>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c r="A14" s="34"/>
      <c r="B14" s="39"/>
      <c r="C14" s="34"/>
      <c r="D14" s="112" t="s">
        <v>22</v>
      </c>
      <c r="E14" s="34"/>
      <c r="F14" s="103" t="s">
        <v>23</v>
      </c>
      <c r="G14" s="34"/>
      <c r="H14" s="34"/>
      <c r="I14" s="112" t="s">
        <v>24</v>
      </c>
      <c r="J14" s="114" t="str">
        <f>'Rekapitulace stavby'!AN8</f>
        <v>20. 6. 2023</v>
      </c>
      <c r="K14" s="34"/>
      <c r="L14" s="113"/>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c r="A20" s="34"/>
      <c r="B20" s="39"/>
      <c r="C20" s="34"/>
      <c r="D20" s="34"/>
      <c r="E20" s="369" t="str">
        <f>'Rekapitulace stavby'!E14</f>
        <v>Vyplň údaj</v>
      </c>
      <c r="F20" s="370"/>
      <c r="G20" s="370"/>
      <c r="H20" s="370"/>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59.25" customHeight="1">
      <c r="A29" s="115"/>
      <c r="B29" s="116"/>
      <c r="C29" s="115"/>
      <c r="D29" s="115"/>
      <c r="E29" s="371" t="s">
        <v>41</v>
      </c>
      <c r="F29" s="371"/>
      <c r="G29" s="371"/>
      <c r="H29" s="371"/>
      <c r="I29" s="115"/>
      <c r="J29" s="115"/>
      <c r="K29" s="115"/>
      <c r="L29" s="117"/>
      <c r="S29" s="115"/>
      <c r="T29" s="115"/>
      <c r="U29" s="115"/>
      <c r="V29" s="115"/>
      <c r="W29" s="115"/>
      <c r="X29" s="115"/>
      <c r="Y29" s="115"/>
      <c r="Z29" s="115"/>
      <c r="AA29" s="115"/>
      <c r="AB29" s="115"/>
      <c r="AC29" s="115"/>
      <c r="AD29" s="115"/>
      <c r="AE29" s="115"/>
    </row>
    <row r="30" spans="1:31" s="2" customFormat="1" ht="6.95" customHeigh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c r="A35" s="34"/>
      <c r="B35" s="39"/>
      <c r="C35" s="34"/>
      <c r="D35" s="122" t="s">
        <v>46</v>
      </c>
      <c r="E35" s="112" t="s">
        <v>47</v>
      </c>
      <c r="F35" s="123">
        <f>ROUND((SUM(BE88:BE135)),  2)</f>
        <v>0</v>
      </c>
      <c r="G35" s="34"/>
      <c r="H35" s="34"/>
      <c r="I35" s="124">
        <v>0.21</v>
      </c>
      <c r="J35" s="123">
        <f>ROUND(((SUM(BE88:BE135))*I35),  2)</f>
        <v>0</v>
      </c>
      <c r="K35" s="34"/>
      <c r="L35" s="113"/>
      <c r="S35" s="34"/>
      <c r="T35" s="34"/>
      <c r="U35" s="34"/>
      <c r="V35" s="34"/>
      <c r="W35" s="34"/>
      <c r="X35" s="34"/>
      <c r="Y35" s="34"/>
      <c r="Z35" s="34"/>
      <c r="AA35" s="34"/>
      <c r="AB35" s="34"/>
      <c r="AC35" s="34"/>
      <c r="AD35" s="34"/>
      <c r="AE35" s="34"/>
    </row>
    <row r="36" spans="1:31" s="2" customFormat="1" ht="14.45" customHeight="1">
      <c r="A36" s="34"/>
      <c r="B36" s="39"/>
      <c r="C36" s="34"/>
      <c r="D36" s="34"/>
      <c r="E36" s="112" t="s">
        <v>48</v>
      </c>
      <c r="F36" s="123">
        <f>ROUND((SUM(BF88:BF135)),  2)</f>
        <v>0</v>
      </c>
      <c r="G36" s="34"/>
      <c r="H36" s="34"/>
      <c r="I36" s="124">
        <v>0.15</v>
      </c>
      <c r="J36" s="123">
        <f>ROUND(((SUM(BF88:BF135))*I36),  2)</f>
        <v>0</v>
      </c>
      <c r="K36" s="34"/>
      <c r="L36" s="113"/>
      <c r="S36" s="34"/>
      <c r="T36" s="34"/>
      <c r="U36" s="34"/>
      <c r="V36" s="34"/>
      <c r="W36" s="34"/>
      <c r="X36" s="34"/>
      <c r="Y36" s="34"/>
      <c r="Z36" s="34"/>
      <c r="AA36" s="34"/>
      <c r="AB36" s="34"/>
      <c r="AC36" s="34"/>
      <c r="AD36" s="34"/>
      <c r="AE36" s="34"/>
    </row>
    <row r="37" spans="1:31" s="2" customFormat="1" ht="14.45" hidden="1" customHeight="1">
      <c r="A37" s="34"/>
      <c r="B37" s="39"/>
      <c r="C37" s="34"/>
      <c r="D37" s="34"/>
      <c r="E37" s="112" t="s">
        <v>49</v>
      </c>
      <c r="F37" s="123">
        <f>ROUND((SUM(BG88:BG135)),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c r="A38" s="34"/>
      <c r="B38" s="39"/>
      <c r="C38" s="34"/>
      <c r="D38" s="34"/>
      <c r="E38" s="112" t="s">
        <v>50</v>
      </c>
      <c r="F38" s="123">
        <f>ROUND((SUM(BH88:BH135)),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c r="A39" s="34"/>
      <c r="B39" s="39"/>
      <c r="C39" s="34"/>
      <c r="D39" s="34"/>
      <c r="E39" s="112" t="s">
        <v>51</v>
      </c>
      <c r="F39" s="123">
        <f>ROUND((SUM(BI88:BI135)),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c r="A47" s="34"/>
      <c r="B47" s="35"/>
      <c r="C47" s="23" t="s">
        <v>137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c r="A50" s="34"/>
      <c r="B50" s="35"/>
      <c r="C50" s="36"/>
      <c r="D50" s="36"/>
      <c r="E50" s="372" t="str">
        <f>E7</f>
        <v>Oprava trati v úseku N. Pec - H. Planá</v>
      </c>
      <c r="F50" s="373"/>
      <c r="G50" s="373"/>
      <c r="H50" s="373"/>
      <c r="I50" s="36"/>
      <c r="J50" s="36"/>
      <c r="K50" s="36"/>
      <c r="L50" s="113"/>
      <c r="S50" s="34"/>
      <c r="T50" s="34"/>
      <c r="U50" s="34"/>
      <c r="V50" s="34"/>
      <c r="W50" s="34"/>
      <c r="X50" s="34"/>
      <c r="Y50" s="34"/>
      <c r="Z50" s="34"/>
      <c r="AA50" s="34"/>
      <c r="AB50" s="34"/>
      <c r="AC50" s="34"/>
      <c r="AD50" s="34"/>
      <c r="AE50" s="34"/>
    </row>
    <row r="51" spans="1:47" s="1" customFormat="1" ht="12" customHeight="1">
      <c r="B51" s="21"/>
      <c r="C51" s="29" t="s">
        <v>133</v>
      </c>
      <c r="D51" s="22"/>
      <c r="E51" s="22"/>
      <c r="F51" s="22"/>
      <c r="G51" s="22"/>
      <c r="H51" s="22"/>
      <c r="I51" s="22"/>
      <c r="J51" s="22"/>
      <c r="K51" s="22"/>
      <c r="L51" s="20"/>
    </row>
    <row r="52" spans="1:47" s="2" customFormat="1" ht="16.5" customHeight="1">
      <c r="A52" s="34"/>
      <c r="B52" s="35"/>
      <c r="C52" s="36"/>
      <c r="D52" s="36"/>
      <c r="E52" s="372" t="s">
        <v>862</v>
      </c>
      <c r="F52" s="374"/>
      <c r="G52" s="374"/>
      <c r="H52" s="374"/>
      <c r="I52" s="36"/>
      <c r="J52" s="36"/>
      <c r="K52" s="36"/>
      <c r="L52" s="113"/>
      <c r="S52" s="34"/>
      <c r="T52" s="34"/>
      <c r="U52" s="34"/>
      <c r="V52" s="34"/>
      <c r="W52" s="34"/>
      <c r="X52" s="34"/>
      <c r="Y52" s="34"/>
      <c r="Z52" s="34"/>
      <c r="AA52" s="34"/>
      <c r="AB52" s="34"/>
      <c r="AC52" s="34"/>
      <c r="AD52" s="34"/>
      <c r="AE52" s="34"/>
    </row>
    <row r="53" spans="1:47" s="2" customFormat="1" ht="12" customHeight="1">
      <c r="A53" s="34"/>
      <c r="B53" s="35"/>
      <c r="C53" s="29" t="s">
        <v>135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c r="A54" s="34"/>
      <c r="B54" s="35"/>
      <c r="C54" s="36"/>
      <c r="D54" s="36"/>
      <c r="E54" s="326" t="str">
        <f>E11</f>
        <v>SO 4.2 - P1645 v km 65,730 - následné podbití</v>
      </c>
      <c r="F54" s="374"/>
      <c r="G54" s="374"/>
      <c r="H54" s="374"/>
      <c r="I54" s="36"/>
      <c r="J54" s="36"/>
      <c r="K54" s="36"/>
      <c r="L54" s="113"/>
      <c r="S54" s="34"/>
      <c r="T54" s="34"/>
      <c r="U54" s="34"/>
      <c r="V54" s="34"/>
      <c r="W54" s="34"/>
      <c r="X54" s="34"/>
      <c r="Y54" s="34"/>
      <c r="Z54" s="34"/>
      <c r="AA54" s="34"/>
      <c r="AB54" s="34"/>
      <c r="AC54" s="34"/>
      <c r="AD54" s="34"/>
      <c r="AE54" s="34"/>
    </row>
    <row r="55" spans="1:47" s="2" customFormat="1" ht="6.95" customHeigh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c r="A56" s="34"/>
      <c r="B56" s="35"/>
      <c r="C56" s="29" t="s">
        <v>22</v>
      </c>
      <c r="D56" s="36"/>
      <c r="E56" s="36"/>
      <c r="F56" s="27" t="str">
        <f>F14</f>
        <v>trať 194 dle JŘ, TÚ H. Planá - Nová Pec</v>
      </c>
      <c r="G56" s="36"/>
      <c r="H56" s="36"/>
      <c r="I56" s="29" t="s">
        <v>24</v>
      </c>
      <c r="J56" s="59" t="str">
        <f>IF(J14="","",J14)</f>
        <v>20. 6. 2023</v>
      </c>
      <c r="K56" s="36"/>
      <c r="L56" s="113"/>
      <c r="S56" s="34"/>
      <c r="T56" s="34"/>
      <c r="U56" s="34"/>
      <c r="V56" s="34"/>
      <c r="W56" s="34"/>
      <c r="X56" s="34"/>
      <c r="Y56" s="34"/>
      <c r="Z56" s="34"/>
      <c r="AA56" s="34"/>
      <c r="AB56" s="34"/>
      <c r="AC56" s="34"/>
      <c r="AD56" s="34"/>
      <c r="AE56" s="34"/>
    </row>
    <row r="57" spans="1:47" s="2" customFormat="1" ht="6.95" customHeigh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c r="A61" s="34"/>
      <c r="B61" s="35"/>
      <c r="C61" s="136" t="s">
        <v>138</v>
      </c>
      <c r="D61" s="137"/>
      <c r="E61" s="137"/>
      <c r="F61" s="137"/>
      <c r="G61" s="137"/>
      <c r="H61" s="137"/>
      <c r="I61" s="137"/>
      <c r="J61" s="138" t="s">
        <v>139</v>
      </c>
      <c r="K61" s="137"/>
      <c r="L61" s="113"/>
      <c r="S61" s="34"/>
      <c r="T61" s="34"/>
      <c r="U61" s="34"/>
      <c r="V61" s="34"/>
      <c r="W61" s="34"/>
      <c r="X61" s="34"/>
      <c r="Y61" s="34"/>
      <c r="Z61" s="34"/>
      <c r="AA61" s="34"/>
      <c r="AB61" s="34"/>
      <c r="AC61" s="34"/>
      <c r="AD61" s="34"/>
      <c r="AE61" s="34"/>
    </row>
    <row r="62" spans="1:47" s="2" customFormat="1" ht="10.35" customHeigh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140</v>
      </c>
    </row>
    <row r="64" spans="1:47" s="9" customFormat="1" ht="24.95" customHeight="1">
      <c r="B64" s="140"/>
      <c r="C64" s="141"/>
      <c r="D64" s="142" t="s">
        <v>141</v>
      </c>
      <c r="E64" s="143"/>
      <c r="F64" s="143"/>
      <c r="G64" s="143"/>
      <c r="H64" s="143"/>
      <c r="I64" s="143"/>
      <c r="J64" s="144">
        <f>J100</f>
        <v>0</v>
      </c>
      <c r="K64" s="141"/>
      <c r="L64" s="145"/>
    </row>
    <row r="65" spans="1:31" s="10" customFormat="1" ht="19.899999999999999" customHeight="1">
      <c r="B65" s="146"/>
      <c r="C65" s="97"/>
      <c r="D65" s="147" t="s">
        <v>142</v>
      </c>
      <c r="E65" s="148"/>
      <c r="F65" s="148"/>
      <c r="G65" s="148"/>
      <c r="H65" s="148"/>
      <c r="I65" s="148"/>
      <c r="J65" s="149">
        <f>J101</f>
        <v>0</v>
      </c>
      <c r="K65" s="97"/>
      <c r="L65" s="150"/>
    </row>
    <row r="66" spans="1:31" s="9" customFormat="1" ht="24.95" customHeight="1">
      <c r="B66" s="140"/>
      <c r="C66" s="141"/>
      <c r="D66" s="142" t="s">
        <v>143</v>
      </c>
      <c r="E66" s="143"/>
      <c r="F66" s="143"/>
      <c r="G66" s="143"/>
      <c r="H66" s="143"/>
      <c r="I66" s="143"/>
      <c r="J66" s="144">
        <f>J123</f>
        <v>0</v>
      </c>
      <c r="K66" s="141"/>
      <c r="L66" s="145"/>
    </row>
    <row r="67" spans="1:31" s="2" customFormat="1" ht="21.75" customHeigh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c r="A73" s="34"/>
      <c r="B73" s="35"/>
      <c r="C73" s="23" t="s">
        <v>144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c r="A76" s="34"/>
      <c r="B76" s="35"/>
      <c r="C76" s="36"/>
      <c r="D76" s="36"/>
      <c r="E76" s="372" t="str">
        <f>E7</f>
        <v>Oprava trati v úseku N. Pec - H. Planá</v>
      </c>
      <c r="F76" s="373"/>
      <c r="G76" s="373"/>
      <c r="H76" s="373"/>
      <c r="I76" s="36"/>
      <c r="J76" s="36"/>
      <c r="K76" s="36"/>
      <c r="L76" s="113"/>
      <c r="S76" s="34"/>
      <c r="T76" s="34"/>
      <c r="U76" s="34"/>
      <c r="V76" s="34"/>
      <c r="W76" s="34"/>
      <c r="X76" s="34"/>
      <c r="Y76" s="34"/>
      <c r="Z76" s="34"/>
      <c r="AA76" s="34"/>
      <c r="AB76" s="34"/>
      <c r="AC76" s="34"/>
      <c r="AD76" s="34"/>
      <c r="AE76" s="34"/>
    </row>
    <row r="77" spans="1:31" s="1" customFormat="1" ht="12" customHeight="1">
      <c r="B77" s="21"/>
      <c r="C77" s="29" t="s">
        <v>133</v>
      </c>
      <c r="D77" s="22"/>
      <c r="E77" s="22"/>
      <c r="F77" s="22"/>
      <c r="G77" s="22"/>
      <c r="H77" s="22"/>
      <c r="I77" s="22"/>
      <c r="J77" s="22"/>
      <c r="K77" s="22"/>
      <c r="L77" s="20"/>
    </row>
    <row r="78" spans="1:31" s="2" customFormat="1" ht="16.5" customHeight="1">
      <c r="A78" s="34"/>
      <c r="B78" s="35"/>
      <c r="C78" s="36"/>
      <c r="D78" s="36"/>
      <c r="E78" s="372" t="s">
        <v>862</v>
      </c>
      <c r="F78" s="374"/>
      <c r="G78" s="374"/>
      <c r="H78" s="374"/>
      <c r="I78" s="36"/>
      <c r="J78" s="36"/>
      <c r="K78" s="36"/>
      <c r="L78" s="113"/>
      <c r="S78" s="34"/>
      <c r="T78" s="34"/>
      <c r="U78" s="34"/>
      <c r="V78" s="34"/>
      <c r="W78" s="34"/>
      <c r="X78" s="34"/>
      <c r="Y78" s="34"/>
      <c r="Z78" s="34"/>
      <c r="AA78" s="34"/>
      <c r="AB78" s="34"/>
      <c r="AC78" s="34"/>
      <c r="AD78" s="34"/>
      <c r="AE78" s="34"/>
    </row>
    <row r="79" spans="1:31" s="2" customFormat="1" ht="12" customHeight="1">
      <c r="A79" s="34"/>
      <c r="B79" s="35"/>
      <c r="C79" s="29" t="s">
        <v>135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c r="A80" s="34"/>
      <c r="B80" s="35"/>
      <c r="C80" s="36"/>
      <c r="D80" s="36"/>
      <c r="E80" s="326" t="str">
        <f>E11</f>
        <v>SO 4.2 - P1645 v km 65,730 - následné podbití</v>
      </c>
      <c r="F80" s="374"/>
      <c r="G80" s="374"/>
      <c r="H80" s="374"/>
      <c r="I80" s="36"/>
      <c r="J80" s="36"/>
      <c r="K80" s="36"/>
      <c r="L80" s="113"/>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c r="A82" s="34"/>
      <c r="B82" s="35"/>
      <c r="C82" s="29" t="s">
        <v>22</v>
      </c>
      <c r="D82" s="36"/>
      <c r="E82" s="36"/>
      <c r="F82" s="27" t="str">
        <f>F14</f>
        <v>trať 194 dle JŘ, TÚ H. Planá - Nová Pec</v>
      </c>
      <c r="G82" s="36"/>
      <c r="H82" s="36"/>
      <c r="I82" s="29" t="s">
        <v>24</v>
      </c>
      <c r="J82" s="59" t="str">
        <f>IF(J14="","",J14)</f>
        <v>20. 6. 2023</v>
      </c>
      <c r="K82" s="36"/>
      <c r="L82" s="113"/>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c r="A87" s="151"/>
      <c r="B87" s="152"/>
      <c r="C87" s="153" t="s">
        <v>145</v>
      </c>
      <c r="D87" s="154" t="s">
        <v>61</v>
      </c>
      <c r="E87" s="154" t="s">
        <v>57</v>
      </c>
      <c r="F87" s="154" t="s">
        <v>58</v>
      </c>
      <c r="G87" s="154" t="s">
        <v>146</v>
      </c>
      <c r="H87" s="154" t="s">
        <v>147</v>
      </c>
      <c r="I87" s="154" t="s">
        <v>148</v>
      </c>
      <c r="J87" s="155" t="s">
        <v>139</v>
      </c>
      <c r="K87" s="156" t="s">
        <v>149</v>
      </c>
      <c r="L87" s="157"/>
      <c r="M87" s="68" t="s">
        <v>35</v>
      </c>
      <c r="N87" s="69" t="s">
        <v>46</v>
      </c>
      <c r="O87" s="69" t="s">
        <v>150</v>
      </c>
      <c r="P87" s="69" t="s">
        <v>151</v>
      </c>
      <c r="Q87" s="69" t="s">
        <v>152</v>
      </c>
      <c r="R87" s="69" t="s">
        <v>153</v>
      </c>
      <c r="S87" s="69" t="s">
        <v>154</v>
      </c>
      <c r="T87" s="70" t="s">
        <v>155</v>
      </c>
      <c r="U87" s="151"/>
      <c r="V87" s="151"/>
      <c r="W87" s="151"/>
      <c r="X87" s="151"/>
      <c r="Y87" s="151"/>
      <c r="Z87" s="151"/>
      <c r="AA87" s="151"/>
      <c r="AB87" s="151"/>
      <c r="AC87" s="151"/>
      <c r="AD87" s="151"/>
      <c r="AE87" s="151"/>
    </row>
    <row r="88" spans="1:65" s="2" customFormat="1" ht="22.9" customHeight="1">
      <c r="A88" s="34"/>
      <c r="B88" s="35"/>
      <c r="C88" s="75" t="s">
        <v>156</v>
      </c>
      <c r="D88" s="36"/>
      <c r="E88" s="36"/>
      <c r="F88" s="36"/>
      <c r="G88" s="36"/>
      <c r="H88" s="36"/>
      <c r="I88" s="36"/>
      <c r="J88" s="158">
        <f>BK88</f>
        <v>0</v>
      </c>
      <c r="K88" s="36"/>
      <c r="L88" s="39"/>
      <c r="M88" s="71"/>
      <c r="N88" s="159"/>
      <c r="O88" s="72"/>
      <c r="P88" s="160">
        <f>P89+SUM(P90:P100)+P123</f>
        <v>0</v>
      </c>
      <c r="Q88" s="72"/>
      <c r="R88" s="160">
        <f>R89+SUM(R90:R100)+R123</f>
        <v>9.3780000000000001</v>
      </c>
      <c r="S88" s="72"/>
      <c r="T88" s="161">
        <f>T89+SUM(T90:T100)+T123</f>
        <v>0</v>
      </c>
      <c r="U88" s="34"/>
      <c r="V88" s="34"/>
      <c r="W88" s="34"/>
      <c r="X88" s="34"/>
      <c r="Y88" s="34"/>
      <c r="Z88" s="34"/>
      <c r="AA88" s="34"/>
      <c r="AB88" s="34"/>
      <c r="AC88" s="34"/>
      <c r="AD88" s="34"/>
      <c r="AE88" s="34"/>
      <c r="AT88" s="17" t="s">
        <v>75</v>
      </c>
      <c r="AU88" s="17" t="s">
        <v>140</v>
      </c>
      <c r="BK88" s="162">
        <f>BK89+SUM(BK90:BK100)+BK123</f>
        <v>0</v>
      </c>
    </row>
    <row r="89" spans="1:65" s="2" customFormat="1" ht="16.5" customHeight="1">
      <c r="A89" s="34"/>
      <c r="B89" s="35"/>
      <c r="C89" s="163" t="s">
        <v>83</v>
      </c>
      <c r="D89" s="163" t="s">
        <v>157</v>
      </c>
      <c r="E89" s="164" t="s">
        <v>200</v>
      </c>
      <c r="F89" s="165" t="s">
        <v>201</v>
      </c>
      <c r="G89" s="166" t="s">
        <v>202</v>
      </c>
      <c r="H89" s="167">
        <v>5.1150000000000002</v>
      </c>
      <c r="I89" s="168"/>
      <c r="J89" s="169">
        <f>ROUND(I89*H89,2)</f>
        <v>0</v>
      </c>
      <c r="K89" s="170"/>
      <c r="L89" s="171"/>
      <c r="M89" s="172" t="s">
        <v>35</v>
      </c>
      <c r="N89" s="173" t="s">
        <v>47</v>
      </c>
      <c r="O89" s="64"/>
      <c r="P89" s="174">
        <f>O89*H89</f>
        <v>0</v>
      </c>
      <c r="Q89" s="174">
        <v>1</v>
      </c>
      <c r="R89" s="174">
        <f>Q89*H89</f>
        <v>5.1150000000000002</v>
      </c>
      <c r="S89" s="174">
        <v>0</v>
      </c>
      <c r="T89" s="175">
        <f>S89*H89</f>
        <v>0</v>
      </c>
      <c r="U89" s="34"/>
      <c r="V89" s="34"/>
      <c r="W89" s="34"/>
      <c r="X89" s="34"/>
      <c r="Y89" s="34"/>
      <c r="Z89" s="34"/>
      <c r="AA89" s="34"/>
      <c r="AB89" s="34"/>
      <c r="AC89" s="34"/>
      <c r="AD89" s="34"/>
      <c r="AE89" s="34"/>
      <c r="AR89" s="176" t="s">
        <v>161</v>
      </c>
      <c r="AT89" s="176" t="s">
        <v>157</v>
      </c>
      <c r="AU89" s="176" t="s">
        <v>76</v>
      </c>
      <c r="AY89" s="17" t="s">
        <v>162</v>
      </c>
      <c r="BE89" s="177">
        <f>IF(N89="základní",J89,0)</f>
        <v>0</v>
      </c>
      <c r="BF89" s="177">
        <f>IF(N89="snížená",J89,0)</f>
        <v>0</v>
      </c>
      <c r="BG89" s="177">
        <f>IF(N89="zákl. přenesená",J89,0)</f>
        <v>0</v>
      </c>
      <c r="BH89" s="177">
        <f>IF(N89="sníž. přenesená",J89,0)</f>
        <v>0</v>
      </c>
      <c r="BI89" s="177">
        <f>IF(N89="nulová",J89,0)</f>
        <v>0</v>
      </c>
      <c r="BJ89" s="17" t="s">
        <v>83</v>
      </c>
      <c r="BK89" s="177">
        <f>ROUND(I89*H89,2)</f>
        <v>0</v>
      </c>
      <c r="BL89" s="17" t="s">
        <v>163</v>
      </c>
      <c r="BM89" s="176" t="s">
        <v>882</v>
      </c>
    </row>
    <row r="90" spans="1:65" s="2" customFormat="1" ht="11.25">
      <c r="A90" s="34"/>
      <c r="B90" s="35"/>
      <c r="C90" s="36"/>
      <c r="D90" s="178" t="s">
        <v>165</v>
      </c>
      <c r="E90" s="36"/>
      <c r="F90" s="179" t="s">
        <v>201</v>
      </c>
      <c r="G90" s="36"/>
      <c r="H90" s="36"/>
      <c r="I90" s="180"/>
      <c r="J90" s="36"/>
      <c r="K90" s="36"/>
      <c r="L90" s="39"/>
      <c r="M90" s="181"/>
      <c r="N90" s="182"/>
      <c r="O90" s="64"/>
      <c r="P90" s="64"/>
      <c r="Q90" s="64"/>
      <c r="R90" s="64"/>
      <c r="S90" s="64"/>
      <c r="T90" s="65"/>
      <c r="U90" s="34"/>
      <c r="V90" s="34"/>
      <c r="W90" s="34"/>
      <c r="X90" s="34"/>
      <c r="Y90" s="34"/>
      <c r="Z90" s="34"/>
      <c r="AA90" s="34"/>
      <c r="AB90" s="34"/>
      <c r="AC90" s="34"/>
      <c r="AD90" s="34"/>
      <c r="AE90" s="34"/>
      <c r="AT90" s="17" t="s">
        <v>165</v>
      </c>
      <c r="AU90" s="17" t="s">
        <v>76</v>
      </c>
    </row>
    <row r="91" spans="1:65" s="2" customFormat="1" ht="39">
      <c r="A91" s="34"/>
      <c r="B91" s="35"/>
      <c r="C91" s="36"/>
      <c r="D91" s="178" t="s">
        <v>219</v>
      </c>
      <c r="E91" s="36"/>
      <c r="F91" s="194" t="s">
        <v>883</v>
      </c>
      <c r="G91" s="36"/>
      <c r="H91" s="36"/>
      <c r="I91" s="180"/>
      <c r="J91" s="36"/>
      <c r="K91" s="36"/>
      <c r="L91" s="39"/>
      <c r="M91" s="181"/>
      <c r="N91" s="182"/>
      <c r="O91" s="64"/>
      <c r="P91" s="64"/>
      <c r="Q91" s="64"/>
      <c r="R91" s="64"/>
      <c r="S91" s="64"/>
      <c r="T91" s="65"/>
      <c r="U91" s="34"/>
      <c r="V91" s="34"/>
      <c r="W91" s="34"/>
      <c r="X91" s="34"/>
      <c r="Y91" s="34"/>
      <c r="Z91" s="34"/>
      <c r="AA91" s="34"/>
      <c r="AB91" s="34"/>
      <c r="AC91" s="34"/>
      <c r="AD91" s="34"/>
      <c r="AE91" s="34"/>
      <c r="AT91" s="17" t="s">
        <v>219</v>
      </c>
      <c r="AU91" s="17" t="s">
        <v>76</v>
      </c>
    </row>
    <row r="92" spans="1:65" s="12" customFormat="1" ht="11.25">
      <c r="B92" s="183"/>
      <c r="C92" s="184"/>
      <c r="D92" s="178" t="s">
        <v>166</v>
      </c>
      <c r="E92" s="185" t="s">
        <v>35</v>
      </c>
      <c r="F92" s="186" t="s">
        <v>884</v>
      </c>
      <c r="G92" s="184"/>
      <c r="H92" s="187">
        <v>5.1150000000000002</v>
      </c>
      <c r="I92" s="188"/>
      <c r="J92" s="184"/>
      <c r="K92" s="184"/>
      <c r="L92" s="189"/>
      <c r="M92" s="190"/>
      <c r="N92" s="191"/>
      <c r="O92" s="191"/>
      <c r="P92" s="191"/>
      <c r="Q92" s="191"/>
      <c r="R92" s="191"/>
      <c r="S92" s="191"/>
      <c r="T92" s="192"/>
      <c r="AT92" s="193" t="s">
        <v>166</v>
      </c>
      <c r="AU92" s="193" t="s">
        <v>76</v>
      </c>
      <c r="AV92" s="12" t="s">
        <v>85</v>
      </c>
      <c r="AW92" s="12" t="s">
        <v>37</v>
      </c>
      <c r="AX92" s="12" t="s">
        <v>83</v>
      </c>
      <c r="AY92" s="193" t="s">
        <v>162</v>
      </c>
    </row>
    <row r="93" spans="1:65" s="2" customFormat="1" ht="16.5" customHeight="1">
      <c r="A93" s="34"/>
      <c r="B93" s="35"/>
      <c r="C93" s="163" t="s">
        <v>85</v>
      </c>
      <c r="D93" s="163" t="s">
        <v>157</v>
      </c>
      <c r="E93" s="164" t="s">
        <v>206</v>
      </c>
      <c r="F93" s="165" t="s">
        <v>207</v>
      </c>
      <c r="G93" s="166" t="s">
        <v>202</v>
      </c>
      <c r="H93" s="167">
        <v>4.2629999999999999</v>
      </c>
      <c r="I93" s="168"/>
      <c r="J93" s="169">
        <f>ROUND(I93*H93,2)</f>
        <v>0</v>
      </c>
      <c r="K93" s="170"/>
      <c r="L93" s="171"/>
      <c r="M93" s="172" t="s">
        <v>35</v>
      </c>
      <c r="N93" s="173" t="s">
        <v>47</v>
      </c>
      <c r="O93" s="64"/>
      <c r="P93" s="174">
        <f>O93*H93</f>
        <v>0</v>
      </c>
      <c r="Q93" s="174">
        <v>1</v>
      </c>
      <c r="R93" s="174">
        <f>Q93*H93</f>
        <v>4.2629999999999999</v>
      </c>
      <c r="S93" s="174">
        <v>0</v>
      </c>
      <c r="T93" s="175">
        <f>S93*H93</f>
        <v>0</v>
      </c>
      <c r="U93" s="34"/>
      <c r="V93" s="34"/>
      <c r="W93" s="34"/>
      <c r="X93" s="34"/>
      <c r="Y93" s="34"/>
      <c r="Z93" s="34"/>
      <c r="AA93" s="34"/>
      <c r="AB93" s="34"/>
      <c r="AC93" s="34"/>
      <c r="AD93" s="34"/>
      <c r="AE93" s="34"/>
      <c r="AR93" s="176" t="s">
        <v>161</v>
      </c>
      <c r="AT93" s="176" t="s">
        <v>157</v>
      </c>
      <c r="AU93" s="176" t="s">
        <v>76</v>
      </c>
      <c r="AY93" s="17" t="s">
        <v>162</v>
      </c>
      <c r="BE93" s="177">
        <f>IF(N93="základní",J93,0)</f>
        <v>0</v>
      </c>
      <c r="BF93" s="177">
        <f>IF(N93="snížená",J93,0)</f>
        <v>0</v>
      </c>
      <c r="BG93" s="177">
        <f>IF(N93="zákl. přenesená",J93,0)</f>
        <v>0</v>
      </c>
      <c r="BH93" s="177">
        <f>IF(N93="sníž. přenesená",J93,0)</f>
        <v>0</v>
      </c>
      <c r="BI93" s="177">
        <f>IF(N93="nulová",J93,0)</f>
        <v>0</v>
      </c>
      <c r="BJ93" s="17" t="s">
        <v>83</v>
      </c>
      <c r="BK93" s="177">
        <f>ROUND(I93*H93,2)</f>
        <v>0</v>
      </c>
      <c r="BL93" s="17" t="s">
        <v>163</v>
      </c>
      <c r="BM93" s="176" t="s">
        <v>885</v>
      </c>
    </row>
    <row r="94" spans="1:65" s="2" customFormat="1" ht="11.25">
      <c r="A94" s="34"/>
      <c r="B94" s="35"/>
      <c r="C94" s="36"/>
      <c r="D94" s="178" t="s">
        <v>165</v>
      </c>
      <c r="E94" s="36"/>
      <c r="F94" s="179" t="s">
        <v>207</v>
      </c>
      <c r="G94" s="36"/>
      <c r="H94" s="36"/>
      <c r="I94" s="180"/>
      <c r="J94" s="36"/>
      <c r="K94" s="36"/>
      <c r="L94" s="39"/>
      <c r="M94" s="181"/>
      <c r="N94" s="182"/>
      <c r="O94" s="64"/>
      <c r="P94" s="64"/>
      <c r="Q94" s="64"/>
      <c r="R94" s="64"/>
      <c r="S94" s="64"/>
      <c r="T94" s="65"/>
      <c r="U94" s="34"/>
      <c r="V94" s="34"/>
      <c r="W94" s="34"/>
      <c r="X94" s="34"/>
      <c r="Y94" s="34"/>
      <c r="Z94" s="34"/>
      <c r="AA94" s="34"/>
      <c r="AB94" s="34"/>
      <c r="AC94" s="34"/>
      <c r="AD94" s="34"/>
      <c r="AE94" s="34"/>
      <c r="AT94" s="17" t="s">
        <v>165</v>
      </c>
      <c r="AU94" s="17" t="s">
        <v>76</v>
      </c>
    </row>
    <row r="95" spans="1:65" s="2" customFormat="1" ht="39">
      <c r="A95" s="34"/>
      <c r="B95" s="35"/>
      <c r="C95" s="36"/>
      <c r="D95" s="178" t="s">
        <v>219</v>
      </c>
      <c r="E95" s="36"/>
      <c r="F95" s="194" t="s">
        <v>883</v>
      </c>
      <c r="G95" s="36"/>
      <c r="H95" s="36"/>
      <c r="I95" s="180"/>
      <c r="J95" s="36"/>
      <c r="K95" s="36"/>
      <c r="L95" s="39"/>
      <c r="M95" s="181"/>
      <c r="N95" s="182"/>
      <c r="O95" s="64"/>
      <c r="P95" s="64"/>
      <c r="Q95" s="64"/>
      <c r="R95" s="64"/>
      <c r="S95" s="64"/>
      <c r="T95" s="65"/>
      <c r="U95" s="34"/>
      <c r="V95" s="34"/>
      <c r="W95" s="34"/>
      <c r="X95" s="34"/>
      <c r="Y95" s="34"/>
      <c r="Z95" s="34"/>
      <c r="AA95" s="34"/>
      <c r="AB95" s="34"/>
      <c r="AC95" s="34"/>
      <c r="AD95" s="34"/>
      <c r="AE95" s="34"/>
      <c r="AT95" s="17" t="s">
        <v>219</v>
      </c>
      <c r="AU95" s="17" t="s">
        <v>76</v>
      </c>
    </row>
    <row r="96" spans="1:65" s="12" customFormat="1" ht="11.25">
      <c r="B96" s="183"/>
      <c r="C96" s="184"/>
      <c r="D96" s="178" t="s">
        <v>166</v>
      </c>
      <c r="E96" s="185" t="s">
        <v>35</v>
      </c>
      <c r="F96" s="186" t="s">
        <v>886</v>
      </c>
      <c r="G96" s="184"/>
      <c r="H96" s="187">
        <v>4.2629999999999999</v>
      </c>
      <c r="I96" s="188"/>
      <c r="J96" s="184"/>
      <c r="K96" s="184"/>
      <c r="L96" s="189"/>
      <c r="M96" s="190"/>
      <c r="N96" s="191"/>
      <c r="O96" s="191"/>
      <c r="P96" s="191"/>
      <c r="Q96" s="191"/>
      <c r="R96" s="191"/>
      <c r="S96" s="191"/>
      <c r="T96" s="192"/>
      <c r="AT96" s="193" t="s">
        <v>166</v>
      </c>
      <c r="AU96" s="193" t="s">
        <v>76</v>
      </c>
      <c r="AV96" s="12" t="s">
        <v>85</v>
      </c>
      <c r="AW96" s="12" t="s">
        <v>37</v>
      </c>
      <c r="AX96" s="12" t="s">
        <v>83</v>
      </c>
      <c r="AY96" s="193" t="s">
        <v>162</v>
      </c>
    </row>
    <row r="97" spans="1:65" s="2" customFormat="1" ht="16.5" customHeight="1">
      <c r="A97" s="34"/>
      <c r="B97" s="35"/>
      <c r="C97" s="163" t="s">
        <v>172</v>
      </c>
      <c r="D97" s="163" t="s">
        <v>157</v>
      </c>
      <c r="E97" s="164" t="s">
        <v>211</v>
      </c>
      <c r="F97" s="165" t="s">
        <v>212</v>
      </c>
      <c r="G97" s="166" t="s">
        <v>213</v>
      </c>
      <c r="H97" s="167">
        <v>4</v>
      </c>
      <c r="I97" s="168"/>
      <c r="J97" s="169">
        <f>ROUND(I97*H97,2)</f>
        <v>0</v>
      </c>
      <c r="K97" s="170"/>
      <c r="L97" s="171"/>
      <c r="M97" s="172" t="s">
        <v>35</v>
      </c>
      <c r="N97" s="173" t="s">
        <v>47</v>
      </c>
      <c r="O97" s="64"/>
      <c r="P97" s="174">
        <f>O97*H97</f>
        <v>0</v>
      </c>
      <c r="Q97" s="174">
        <v>0</v>
      </c>
      <c r="R97" s="174">
        <f>Q97*H97</f>
        <v>0</v>
      </c>
      <c r="S97" s="174">
        <v>0</v>
      </c>
      <c r="T97" s="175">
        <f>S97*H97</f>
        <v>0</v>
      </c>
      <c r="U97" s="34"/>
      <c r="V97" s="34"/>
      <c r="W97" s="34"/>
      <c r="X97" s="34"/>
      <c r="Y97" s="34"/>
      <c r="Z97" s="34"/>
      <c r="AA97" s="34"/>
      <c r="AB97" s="34"/>
      <c r="AC97" s="34"/>
      <c r="AD97" s="34"/>
      <c r="AE97" s="34"/>
      <c r="AR97" s="176" t="s">
        <v>161</v>
      </c>
      <c r="AT97" s="176" t="s">
        <v>157</v>
      </c>
      <c r="AU97" s="176" t="s">
        <v>76</v>
      </c>
      <c r="AY97" s="17" t="s">
        <v>162</v>
      </c>
      <c r="BE97" s="177">
        <f>IF(N97="základní",J97,0)</f>
        <v>0</v>
      </c>
      <c r="BF97" s="177">
        <f>IF(N97="snížená",J97,0)</f>
        <v>0</v>
      </c>
      <c r="BG97" s="177">
        <f>IF(N97="zákl. přenesená",J97,0)</f>
        <v>0</v>
      </c>
      <c r="BH97" s="177">
        <f>IF(N97="sníž. přenesená",J97,0)</f>
        <v>0</v>
      </c>
      <c r="BI97" s="177">
        <f>IF(N97="nulová",J97,0)</f>
        <v>0</v>
      </c>
      <c r="BJ97" s="17" t="s">
        <v>83</v>
      </c>
      <c r="BK97" s="177">
        <f>ROUND(I97*H97,2)</f>
        <v>0</v>
      </c>
      <c r="BL97" s="17" t="s">
        <v>163</v>
      </c>
      <c r="BM97" s="176" t="s">
        <v>887</v>
      </c>
    </row>
    <row r="98" spans="1:65" s="2" customFormat="1" ht="11.25">
      <c r="A98" s="34"/>
      <c r="B98" s="35"/>
      <c r="C98" s="36"/>
      <c r="D98" s="178" t="s">
        <v>165</v>
      </c>
      <c r="E98" s="36"/>
      <c r="F98" s="179" t="s">
        <v>212</v>
      </c>
      <c r="G98" s="36"/>
      <c r="H98" s="36"/>
      <c r="I98" s="180"/>
      <c r="J98" s="36"/>
      <c r="K98" s="36"/>
      <c r="L98" s="39"/>
      <c r="M98" s="181"/>
      <c r="N98" s="182"/>
      <c r="O98" s="64"/>
      <c r="P98" s="64"/>
      <c r="Q98" s="64"/>
      <c r="R98" s="64"/>
      <c r="S98" s="64"/>
      <c r="T98" s="65"/>
      <c r="U98" s="34"/>
      <c r="V98" s="34"/>
      <c r="W98" s="34"/>
      <c r="X98" s="34"/>
      <c r="Y98" s="34"/>
      <c r="Z98" s="34"/>
      <c r="AA98" s="34"/>
      <c r="AB98" s="34"/>
      <c r="AC98" s="34"/>
      <c r="AD98" s="34"/>
      <c r="AE98" s="34"/>
      <c r="AT98" s="17" t="s">
        <v>165</v>
      </c>
      <c r="AU98" s="17" t="s">
        <v>76</v>
      </c>
    </row>
    <row r="99" spans="1:65" s="12" customFormat="1" ht="11.25">
      <c r="B99" s="183"/>
      <c r="C99" s="184"/>
      <c r="D99" s="178" t="s">
        <v>166</v>
      </c>
      <c r="E99" s="185" t="s">
        <v>35</v>
      </c>
      <c r="F99" s="186" t="s">
        <v>577</v>
      </c>
      <c r="G99" s="184"/>
      <c r="H99" s="187">
        <v>4</v>
      </c>
      <c r="I99" s="188"/>
      <c r="J99" s="184"/>
      <c r="K99" s="184"/>
      <c r="L99" s="189"/>
      <c r="M99" s="190"/>
      <c r="N99" s="191"/>
      <c r="O99" s="191"/>
      <c r="P99" s="191"/>
      <c r="Q99" s="191"/>
      <c r="R99" s="191"/>
      <c r="S99" s="191"/>
      <c r="T99" s="192"/>
      <c r="AT99" s="193" t="s">
        <v>166</v>
      </c>
      <c r="AU99" s="193" t="s">
        <v>76</v>
      </c>
      <c r="AV99" s="12" t="s">
        <v>85</v>
      </c>
      <c r="AW99" s="12" t="s">
        <v>37</v>
      </c>
      <c r="AX99" s="12" t="s">
        <v>83</v>
      </c>
      <c r="AY99" s="193" t="s">
        <v>162</v>
      </c>
    </row>
    <row r="100" spans="1:65" s="13" customFormat="1" ht="25.9" customHeight="1">
      <c r="B100" s="195"/>
      <c r="C100" s="196"/>
      <c r="D100" s="197" t="s">
        <v>75</v>
      </c>
      <c r="E100" s="198" t="s">
        <v>274</v>
      </c>
      <c r="F100" s="198" t="s">
        <v>275</v>
      </c>
      <c r="G100" s="196"/>
      <c r="H100" s="196"/>
      <c r="I100" s="199"/>
      <c r="J100" s="200">
        <f>BK100</f>
        <v>0</v>
      </c>
      <c r="K100" s="196"/>
      <c r="L100" s="201"/>
      <c r="M100" s="202"/>
      <c r="N100" s="203"/>
      <c r="O100" s="203"/>
      <c r="P100" s="204">
        <f>P101</f>
        <v>0</v>
      </c>
      <c r="Q100" s="203"/>
      <c r="R100" s="204">
        <f>R101</f>
        <v>0</v>
      </c>
      <c r="S100" s="203"/>
      <c r="T100" s="205">
        <f>T101</f>
        <v>0</v>
      </c>
      <c r="AR100" s="206" t="s">
        <v>83</v>
      </c>
      <c r="AT100" s="207" t="s">
        <v>75</v>
      </c>
      <c r="AU100" s="207" t="s">
        <v>76</v>
      </c>
      <c r="AY100" s="206" t="s">
        <v>162</v>
      </c>
      <c r="BK100" s="208">
        <f>BK101</f>
        <v>0</v>
      </c>
    </row>
    <row r="101" spans="1:65" s="13" customFormat="1" ht="22.9" customHeight="1">
      <c r="B101" s="195"/>
      <c r="C101" s="196"/>
      <c r="D101" s="197" t="s">
        <v>75</v>
      </c>
      <c r="E101" s="209" t="s">
        <v>181</v>
      </c>
      <c r="F101" s="209" t="s">
        <v>276</v>
      </c>
      <c r="G101" s="196"/>
      <c r="H101" s="196"/>
      <c r="I101" s="199"/>
      <c r="J101" s="210">
        <f>BK101</f>
        <v>0</v>
      </c>
      <c r="K101" s="196"/>
      <c r="L101" s="201"/>
      <c r="M101" s="202"/>
      <c r="N101" s="203"/>
      <c r="O101" s="203"/>
      <c r="P101" s="204">
        <f>SUM(P102:P122)</f>
        <v>0</v>
      </c>
      <c r="Q101" s="203"/>
      <c r="R101" s="204">
        <f>SUM(R102:R122)</f>
        <v>0</v>
      </c>
      <c r="S101" s="203"/>
      <c r="T101" s="205">
        <f>SUM(T102:T122)</f>
        <v>0</v>
      </c>
      <c r="AR101" s="206" t="s">
        <v>83</v>
      </c>
      <c r="AT101" s="207" t="s">
        <v>75</v>
      </c>
      <c r="AU101" s="207" t="s">
        <v>83</v>
      </c>
      <c r="AY101" s="206" t="s">
        <v>162</v>
      </c>
      <c r="BK101" s="208">
        <f>SUM(BK102:BK122)</f>
        <v>0</v>
      </c>
    </row>
    <row r="102" spans="1:65" s="2" customFormat="1" ht="16.5" customHeight="1">
      <c r="A102" s="34"/>
      <c r="B102" s="35"/>
      <c r="C102" s="211" t="s">
        <v>163</v>
      </c>
      <c r="D102" s="211" t="s">
        <v>278</v>
      </c>
      <c r="E102" s="212" t="s">
        <v>538</v>
      </c>
      <c r="F102" s="213" t="s">
        <v>539</v>
      </c>
      <c r="G102" s="214" t="s">
        <v>160</v>
      </c>
      <c r="H102" s="215">
        <v>2</v>
      </c>
      <c r="I102" s="216"/>
      <c r="J102" s="217">
        <f>ROUND(I102*H102,2)</f>
        <v>0</v>
      </c>
      <c r="K102" s="218"/>
      <c r="L102" s="39"/>
      <c r="M102" s="219" t="s">
        <v>35</v>
      </c>
      <c r="N102" s="220" t="s">
        <v>47</v>
      </c>
      <c r="O102" s="64"/>
      <c r="P102" s="174">
        <f>O102*H102</f>
        <v>0</v>
      </c>
      <c r="Q102" s="174">
        <v>0</v>
      </c>
      <c r="R102" s="174">
        <f>Q102*H102</f>
        <v>0</v>
      </c>
      <c r="S102" s="174">
        <v>0</v>
      </c>
      <c r="T102" s="175">
        <f>S102*H102</f>
        <v>0</v>
      </c>
      <c r="U102" s="34"/>
      <c r="V102" s="34"/>
      <c r="W102" s="34"/>
      <c r="X102" s="34"/>
      <c r="Y102" s="34"/>
      <c r="Z102" s="34"/>
      <c r="AA102" s="34"/>
      <c r="AB102" s="34"/>
      <c r="AC102" s="34"/>
      <c r="AD102" s="34"/>
      <c r="AE102" s="34"/>
      <c r="AR102" s="176" t="s">
        <v>163</v>
      </c>
      <c r="AT102" s="176" t="s">
        <v>278</v>
      </c>
      <c r="AU102" s="176" t="s">
        <v>85</v>
      </c>
      <c r="AY102" s="17" t="s">
        <v>162</v>
      </c>
      <c r="BE102" s="177">
        <f>IF(N102="základní",J102,0)</f>
        <v>0</v>
      </c>
      <c r="BF102" s="177">
        <f>IF(N102="snížená",J102,0)</f>
        <v>0</v>
      </c>
      <c r="BG102" s="177">
        <f>IF(N102="zákl. přenesená",J102,0)</f>
        <v>0</v>
      </c>
      <c r="BH102" s="177">
        <f>IF(N102="sníž. přenesená",J102,0)</f>
        <v>0</v>
      </c>
      <c r="BI102" s="177">
        <f>IF(N102="nulová",J102,0)</f>
        <v>0</v>
      </c>
      <c r="BJ102" s="17" t="s">
        <v>83</v>
      </c>
      <c r="BK102" s="177">
        <f>ROUND(I102*H102,2)</f>
        <v>0</v>
      </c>
      <c r="BL102" s="17" t="s">
        <v>163</v>
      </c>
      <c r="BM102" s="176" t="s">
        <v>888</v>
      </c>
    </row>
    <row r="103" spans="1:65" s="2" customFormat="1" ht="19.5">
      <c r="A103" s="34"/>
      <c r="B103" s="35"/>
      <c r="C103" s="36"/>
      <c r="D103" s="178" t="s">
        <v>165</v>
      </c>
      <c r="E103" s="36"/>
      <c r="F103" s="179" t="s">
        <v>541</v>
      </c>
      <c r="G103" s="36"/>
      <c r="H103" s="36"/>
      <c r="I103" s="180"/>
      <c r="J103" s="36"/>
      <c r="K103" s="36"/>
      <c r="L103" s="39"/>
      <c r="M103" s="181"/>
      <c r="N103" s="182"/>
      <c r="O103" s="64"/>
      <c r="P103" s="64"/>
      <c r="Q103" s="64"/>
      <c r="R103" s="64"/>
      <c r="S103" s="64"/>
      <c r="T103" s="65"/>
      <c r="U103" s="34"/>
      <c r="V103" s="34"/>
      <c r="W103" s="34"/>
      <c r="X103" s="34"/>
      <c r="Y103" s="34"/>
      <c r="Z103" s="34"/>
      <c r="AA103" s="34"/>
      <c r="AB103" s="34"/>
      <c r="AC103" s="34"/>
      <c r="AD103" s="34"/>
      <c r="AE103" s="34"/>
      <c r="AT103" s="17" t="s">
        <v>165</v>
      </c>
      <c r="AU103" s="17" t="s">
        <v>85</v>
      </c>
    </row>
    <row r="104" spans="1:65" s="12" customFormat="1" ht="11.25">
      <c r="B104" s="183"/>
      <c r="C104" s="184"/>
      <c r="D104" s="178" t="s">
        <v>166</v>
      </c>
      <c r="E104" s="185" t="s">
        <v>35</v>
      </c>
      <c r="F104" s="186" t="s">
        <v>524</v>
      </c>
      <c r="G104" s="184"/>
      <c r="H104" s="187">
        <v>2</v>
      </c>
      <c r="I104" s="188"/>
      <c r="J104" s="184"/>
      <c r="K104" s="184"/>
      <c r="L104" s="189"/>
      <c r="M104" s="190"/>
      <c r="N104" s="191"/>
      <c r="O104" s="191"/>
      <c r="P104" s="191"/>
      <c r="Q104" s="191"/>
      <c r="R104" s="191"/>
      <c r="S104" s="191"/>
      <c r="T104" s="192"/>
      <c r="AT104" s="193" t="s">
        <v>166</v>
      </c>
      <c r="AU104" s="193" t="s">
        <v>85</v>
      </c>
      <c r="AV104" s="12" t="s">
        <v>85</v>
      </c>
      <c r="AW104" s="12" t="s">
        <v>37</v>
      </c>
      <c r="AX104" s="12" t="s">
        <v>83</v>
      </c>
      <c r="AY104" s="193" t="s">
        <v>162</v>
      </c>
    </row>
    <row r="105" spans="1:65" s="2" customFormat="1" ht="16.5" customHeight="1">
      <c r="A105" s="34"/>
      <c r="B105" s="35"/>
      <c r="C105" s="211" t="s">
        <v>181</v>
      </c>
      <c r="D105" s="211" t="s">
        <v>278</v>
      </c>
      <c r="E105" s="212" t="s">
        <v>531</v>
      </c>
      <c r="F105" s="213" t="s">
        <v>532</v>
      </c>
      <c r="G105" s="214" t="s">
        <v>230</v>
      </c>
      <c r="H105" s="215">
        <v>7.2</v>
      </c>
      <c r="I105" s="216"/>
      <c r="J105" s="217">
        <f>ROUND(I105*H105,2)</f>
        <v>0</v>
      </c>
      <c r="K105" s="218"/>
      <c r="L105" s="39"/>
      <c r="M105" s="219" t="s">
        <v>35</v>
      </c>
      <c r="N105" s="220" t="s">
        <v>47</v>
      </c>
      <c r="O105" s="64"/>
      <c r="P105" s="174">
        <f>O105*H105</f>
        <v>0</v>
      </c>
      <c r="Q105" s="174">
        <v>0</v>
      </c>
      <c r="R105" s="174">
        <f>Q105*H105</f>
        <v>0</v>
      </c>
      <c r="S105" s="174">
        <v>0</v>
      </c>
      <c r="T105" s="175">
        <f>S105*H105</f>
        <v>0</v>
      </c>
      <c r="U105" s="34"/>
      <c r="V105" s="34"/>
      <c r="W105" s="34"/>
      <c r="X105" s="34"/>
      <c r="Y105" s="34"/>
      <c r="Z105" s="34"/>
      <c r="AA105" s="34"/>
      <c r="AB105" s="34"/>
      <c r="AC105" s="34"/>
      <c r="AD105" s="34"/>
      <c r="AE105" s="34"/>
      <c r="AR105" s="176" t="s">
        <v>163</v>
      </c>
      <c r="AT105" s="176" t="s">
        <v>278</v>
      </c>
      <c r="AU105" s="176" t="s">
        <v>85</v>
      </c>
      <c r="AY105" s="17" t="s">
        <v>162</v>
      </c>
      <c r="BE105" s="177">
        <f>IF(N105="základní",J105,0)</f>
        <v>0</v>
      </c>
      <c r="BF105" s="177">
        <f>IF(N105="snížená",J105,0)</f>
        <v>0</v>
      </c>
      <c r="BG105" s="177">
        <f>IF(N105="zákl. přenesená",J105,0)</f>
        <v>0</v>
      </c>
      <c r="BH105" s="177">
        <f>IF(N105="sníž. přenesená",J105,0)</f>
        <v>0</v>
      </c>
      <c r="BI105" s="177">
        <f>IF(N105="nulová",J105,0)</f>
        <v>0</v>
      </c>
      <c r="BJ105" s="17" t="s">
        <v>83</v>
      </c>
      <c r="BK105" s="177">
        <f>ROUND(I105*H105,2)</f>
        <v>0</v>
      </c>
      <c r="BL105" s="17" t="s">
        <v>163</v>
      </c>
      <c r="BM105" s="176" t="s">
        <v>889</v>
      </c>
    </row>
    <row r="106" spans="1:65" s="2" customFormat="1" ht="19.5">
      <c r="A106" s="34"/>
      <c r="B106" s="35"/>
      <c r="C106" s="36"/>
      <c r="D106" s="178" t="s">
        <v>165</v>
      </c>
      <c r="E106" s="36"/>
      <c r="F106" s="179" t="s">
        <v>534</v>
      </c>
      <c r="G106" s="36"/>
      <c r="H106" s="36"/>
      <c r="I106" s="180"/>
      <c r="J106" s="36"/>
      <c r="K106" s="36"/>
      <c r="L106" s="39"/>
      <c r="M106" s="181"/>
      <c r="N106" s="182"/>
      <c r="O106" s="64"/>
      <c r="P106" s="64"/>
      <c r="Q106" s="64"/>
      <c r="R106" s="64"/>
      <c r="S106" s="64"/>
      <c r="T106" s="65"/>
      <c r="U106" s="34"/>
      <c r="V106" s="34"/>
      <c r="W106" s="34"/>
      <c r="X106" s="34"/>
      <c r="Y106" s="34"/>
      <c r="Z106" s="34"/>
      <c r="AA106" s="34"/>
      <c r="AB106" s="34"/>
      <c r="AC106" s="34"/>
      <c r="AD106" s="34"/>
      <c r="AE106" s="34"/>
      <c r="AT106" s="17" t="s">
        <v>165</v>
      </c>
      <c r="AU106" s="17" t="s">
        <v>85</v>
      </c>
    </row>
    <row r="107" spans="1:65" s="12" customFormat="1" ht="11.25">
      <c r="B107" s="183"/>
      <c r="C107" s="184"/>
      <c r="D107" s="178" t="s">
        <v>166</v>
      </c>
      <c r="E107" s="185" t="s">
        <v>35</v>
      </c>
      <c r="F107" s="186" t="s">
        <v>267</v>
      </c>
      <c r="G107" s="184"/>
      <c r="H107" s="187">
        <v>7.2</v>
      </c>
      <c r="I107" s="188"/>
      <c r="J107" s="184"/>
      <c r="K107" s="184"/>
      <c r="L107" s="189"/>
      <c r="M107" s="190"/>
      <c r="N107" s="191"/>
      <c r="O107" s="191"/>
      <c r="P107" s="191"/>
      <c r="Q107" s="191"/>
      <c r="R107" s="191"/>
      <c r="S107" s="191"/>
      <c r="T107" s="192"/>
      <c r="AT107" s="193" t="s">
        <v>166</v>
      </c>
      <c r="AU107" s="193" t="s">
        <v>85</v>
      </c>
      <c r="AV107" s="12" t="s">
        <v>85</v>
      </c>
      <c r="AW107" s="12" t="s">
        <v>37</v>
      </c>
      <c r="AX107" s="12" t="s">
        <v>83</v>
      </c>
      <c r="AY107" s="193" t="s">
        <v>162</v>
      </c>
    </row>
    <row r="108" spans="1:65" s="2" customFormat="1" ht="16.5" customHeight="1">
      <c r="A108" s="34"/>
      <c r="B108" s="35"/>
      <c r="C108" s="211" t="s">
        <v>186</v>
      </c>
      <c r="D108" s="211" t="s">
        <v>278</v>
      </c>
      <c r="E108" s="212" t="s">
        <v>463</v>
      </c>
      <c r="F108" s="213" t="s">
        <v>464</v>
      </c>
      <c r="G108" s="214" t="s">
        <v>230</v>
      </c>
      <c r="H108" s="215">
        <v>9.5</v>
      </c>
      <c r="I108" s="216"/>
      <c r="J108" s="217">
        <f>ROUND(I108*H108,2)</f>
        <v>0</v>
      </c>
      <c r="K108" s="218"/>
      <c r="L108" s="39"/>
      <c r="M108" s="219" t="s">
        <v>35</v>
      </c>
      <c r="N108" s="220" t="s">
        <v>47</v>
      </c>
      <c r="O108" s="64"/>
      <c r="P108" s="174">
        <f>O108*H108</f>
        <v>0</v>
      </c>
      <c r="Q108" s="174">
        <v>0</v>
      </c>
      <c r="R108" s="174">
        <f>Q108*H108</f>
        <v>0</v>
      </c>
      <c r="S108" s="174">
        <v>0</v>
      </c>
      <c r="T108" s="175">
        <f>S108*H108</f>
        <v>0</v>
      </c>
      <c r="U108" s="34"/>
      <c r="V108" s="34"/>
      <c r="W108" s="34"/>
      <c r="X108" s="34"/>
      <c r="Y108" s="34"/>
      <c r="Z108" s="34"/>
      <c r="AA108" s="34"/>
      <c r="AB108" s="34"/>
      <c r="AC108" s="34"/>
      <c r="AD108" s="34"/>
      <c r="AE108" s="34"/>
      <c r="AR108" s="176" t="s">
        <v>163</v>
      </c>
      <c r="AT108" s="176" t="s">
        <v>278</v>
      </c>
      <c r="AU108" s="176" t="s">
        <v>85</v>
      </c>
      <c r="AY108" s="17" t="s">
        <v>162</v>
      </c>
      <c r="BE108" s="177">
        <f>IF(N108="základní",J108,0)</f>
        <v>0</v>
      </c>
      <c r="BF108" s="177">
        <f>IF(N108="snížená",J108,0)</f>
        <v>0</v>
      </c>
      <c r="BG108" s="177">
        <f>IF(N108="zákl. přenesená",J108,0)</f>
        <v>0</v>
      </c>
      <c r="BH108" s="177">
        <f>IF(N108="sníž. přenesená",J108,0)</f>
        <v>0</v>
      </c>
      <c r="BI108" s="177">
        <f>IF(N108="nulová",J108,0)</f>
        <v>0</v>
      </c>
      <c r="BJ108" s="17" t="s">
        <v>83</v>
      </c>
      <c r="BK108" s="177">
        <f>ROUND(I108*H108,2)</f>
        <v>0</v>
      </c>
      <c r="BL108" s="17" t="s">
        <v>163</v>
      </c>
      <c r="BM108" s="176" t="s">
        <v>890</v>
      </c>
    </row>
    <row r="109" spans="1:65" s="2" customFormat="1" ht="11.25">
      <c r="A109" s="34"/>
      <c r="B109" s="35"/>
      <c r="C109" s="36"/>
      <c r="D109" s="178" t="s">
        <v>165</v>
      </c>
      <c r="E109" s="36"/>
      <c r="F109" s="179" t="s">
        <v>466</v>
      </c>
      <c r="G109" s="36"/>
      <c r="H109" s="36"/>
      <c r="I109" s="180"/>
      <c r="J109" s="36"/>
      <c r="K109" s="36"/>
      <c r="L109" s="39"/>
      <c r="M109" s="181"/>
      <c r="N109" s="182"/>
      <c r="O109" s="64"/>
      <c r="P109" s="64"/>
      <c r="Q109" s="64"/>
      <c r="R109" s="64"/>
      <c r="S109" s="64"/>
      <c r="T109" s="65"/>
      <c r="U109" s="34"/>
      <c r="V109" s="34"/>
      <c r="W109" s="34"/>
      <c r="X109" s="34"/>
      <c r="Y109" s="34"/>
      <c r="Z109" s="34"/>
      <c r="AA109" s="34"/>
      <c r="AB109" s="34"/>
      <c r="AC109" s="34"/>
      <c r="AD109" s="34"/>
      <c r="AE109" s="34"/>
      <c r="AT109" s="17" t="s">
        <v>165</v>
      </c>
      <c r="AU109" s="17" t="s">
        <v>85</v>
      </c>
    </row>
    <row r="110" spans="1:65" s="12" customFormat="1" ht="11.25">
      <c r="B110" s="183"/>
      <c r="C110" s="184"/>
      <c r="D110" s="178" t="s">
        <v>166</v>
      </c>
      <c r="E110" s="185" t="s">
        <v>35</v>
      </c>
      <c r="F110" s="186" t="s">
        <v>891</v>
      </c>
      <c r="G110" s="184"/>
      <c r="H110" s="187">
        <v>9.5</v>
      </c>
      <c r="I110" s="188"/>
      <c r="J110" s="184"/>
      <c r="K110" s="184"/>
      <c r="L110" s="189"/>
      <c r="M110" s="190"/>
      <c r="N110" s="191"/>
      <c r="O110" s="191"/>
      <c r="P110" s="191"/>
      <c r="Q110" s="191"/>
      <c r="R110" s="191"/>
      <c r="S110" s="191"/>
      <c r="T110" s="192"/>
      <c r="AT110" s="193" t="s">
        <v>166</v>
      </c>
      <c r="AU110" s="193" t="s">
        <v>85</v>
      </c>
      <c r="AV110" s="12" t="s">
        <v>85</v>
      </c>
      <c r="AW110" s="12" t="s">
        <v>37</v>
      </c>
      <c r="AX110" s="12" t="s">
        <v>83</v>
      </c>
      <c r="AY110" s="193" t="s">
        <v>162</v>
      </c>
    </row>
    <row r="111" spans="1:65" s="2" customFormat="1" ht="16.5" customHeight="1">
      <c r="A111" s="34"/>
      <c r="B111" s="35"/>
      <c r="C111" s="211" t="s">
        <v>190</v>
      </c>
      <c r="D111" s="211" t="s">
        <v>278</v>
      </c>
      <c r="E111" s="212" t="s">
        <v>469</v>
      </c>
      <c r="F111" s="213" t="s">
        <v>470</v>
      </c>
      <c r="G111" s="214" t="s">
        <v>471</v>
      </c>
      <c r="H111" s="215">
        <v>38.75</v>
      </c>
      <c r="I111" s="216"/>
      <c r="J111" s="217">
        <f>ROUND(I111*H111,2)</f>
        <v>0</v>
      </c>
      <c r="K111" s="218"/>
      <c r="L111" s="39"/>
      <c r="M111" s="219" t="s">
        <v>35</v>
      </c>
      <c r="N111" s="220" t="s">
        <v>47</v>
      </c>
      <c r="O111" s="64"/>
      <c r="P111" s="174">
        <f>O111*H111</f>
        <v>0</v>
      </c>
      <c r="Q111" s="174">
        <v>0</v>
      </c>
      <c r="R111" s="174">
        <f>Q111*H111</f>
        <v>0</v>
      </c>
      <c r="S111" s="174">
        <v>0</v>
      </c>
      <c r="T111" s="175">
        <f>S111*H111</f>
        <v>0</v>
      </c>
      <c r="U111" s="34"/>
      <c r="V111" s="34"/>
      <c r="W111" s="34"/>
      <c r="X111" s="34"/>
      <c r="Y111" s="34"/>
      <c r="Z111" s="34"/>
      <c r="AA111" s="34"/>
      <c r="AB111" s="34"/>
      <c r="AC111" s="34"/>
      <c r="AD111" s="34"/>
      <c r="AE111" s="34"/>
      <c r="AR111" s="176" t="s">
        <v>163</v>
      </c>
      <c r="AT111" s="176" t="s">
        <v>278</v>
      </c>
      <c r="AU111" s="176" t="s">
        <v>85</v>
      </c>
      <c r="AY111" s="17" t="s">
        <v>162</v>
      </c>
      <c r="BE111" s="177">
        <f>IF(N111="základní",J111,0)</f>
        <v>0</v>
      </c>
      <c r="BF111" s="177">
        <f>IF(N111="snížená",J111,0)</f>
        <v>0</v>
      </c>
      <c r="BG111" s="177">
        <f>IF(N111="zákl. přenesená",J111,0)</f>
        <v>0</v>
      </c>
      <c r="BH111" s="177">
        <f>IF(N111="sníž. přenesená",J111,0)</f>
        <v>0</v>
      </c>
      <c r="BI111" s="177">
        <f>IF(N111="nulová",J111,0)</f>
        <v>0</v>
      </c>
      <c r="BJ111" s="17" t="s">
        <v>83</v>
      </c>
      <c r="BK111" s="177">
        <f>ROUND(I111*H111,2)</f>
        <v>0</v>
      </c>
      <c r="BL111" s="17" t="s">
        <v>163</v>
      </c>
      <c r="BM111" s="176" t="s">
        <v>892</v>
      </c>
    </row>
    <row r="112" spans="1:65" s="2" customFormat="1" ht="19.5">
      <c r="A112" s="34"/>
      <c r="B112" s="35"/>
      <c r="C112" s="36"/>
      <c r="D112" s="178" t="s">
        <v>165</v>
      </c>
      <c r="E112" s="36"/>
      <c r="F112" s="179" t="s">
        <v>473</v>
      </c>
      <c r="G112" s="36"/>
      <c r="H112" s="36"/>
      <c r="I112" s="180"/>
      <c r="J112" s="36"/>
      <c r="K112" s="36"/>
      <c r="L112" s="39"/>
      <c r="M112" s="181"/>
      <c r="N112" s="182"/>
      <c r="O112" s="64"/>
      <c r="P112" s="64"/>
      <c r="Q112" s="64"/>
      <c r="R112" s="64"/>
      <c r="S112" s="64"/>
      <c r="T112" s="65"/>
      <c r="U112" s="34"/>
      <c r="V112" s="34"/>
      <c r="W112" s="34"/>
      <c r="X112" s="34"/>
      <c r="Y112" s="34"/>
      <c r="Z112" s="34"/>
      <c r="AA112" s="34"/>
      <c r="AB112" s="34"/>
      <c r="AC112" s="34"/>
      <c r="AD112" s="34"/>
      <c r="AE112" s="34"/>
      <c r="AT112" s="17" t="s">
        <v>165</v>
      </c>
      <c r="AU112" s="17" t="s">
        <v>85</v>
      </c>
    </row>
    <row r="113" spans="1:65" s="12" customFormat="1" ht="11.25">
      <c r="B113" s="183"/>
      <c r="C113" s="184"/>
      <c r="D113" s="178" t="s">
        <v>166</v>
      </c>
      <c r="E113" s="185" t="s">
        <v>35</v>
      </c>
      <c r="F113" s="186" t="s">
        <v>893</v>
      </c>
      <c r="G113" s="184"/>
      <c r="H113" s="187">
        <v>38.75</v>
      </c>
      <c r="I113" s="188"/>
      <c r="J113" s="184"/>
      <c r="K113" s="184"/>
      <c r="L113" s="189"/>
      <c r="M113" s="190"/>
      <c r="N113" s="191"/>
      <c r="O113" s="191"/>
      <c r="P113" s="191"/>
      <c r="Q113" s="191"/>
      <c r="R113" s="191"/>
      <c r="S113" s="191"/>
      <c r="T113" s="192"/>
      <c r="AT113" s="193" t="s">
        <v>166</v>
      </c>
      <c r="AU113" s="193" t="s">
        <v>85</v>
      </c>
      <c r="AV113" s="12" t="s">
        <v>85</v>
      </c>
      <c r="AW113" s="12" t="s">
        <v>37</v>
      </c>
      <c r="AX113" s="12" t="s">
        <v>83</v>
      </c>
      <c r="AY113" s="193" t="s">
        <v>162</v>
      </c>
    </row>
    <row r="114" spans="1:65" s="2" customFormat="1" ht="24.2" customHeight="1">
      <c r="A114" s="34"/>
      <c r="B114" s="35"/>
      <c r="C114" s="211" t="s">
        <v>161</v>
      </c>
      <c r="D114" s="211" t="s">
        <v>278</v>
      </c>
      <c r="E114" s="212" t="s">
        <v>476</v>
      </c>
      <c r="F114" s="213" t="s">
        <v>477</v>
      </c>
      <c r="G114" s="214" t="s">
        <v>471</v>
      </c>
      <c r="H114" s="215">
        <v>38.75</v>
      </c>
      <c r="I114" s="216"/>
      <c r="J114" s="217">
        <f>ROUND(I114*H114,2)</f>
        <v>0</v>
      </c>
      <c r="K114" s="218"/>
      <c r="L114" s="39"/>
      <c r="M114" s="219" t="s">
        <v>35</v>
      </c>
      <c r="N114" s="220" t="s">
        <v>47</v>
      </c>
      <c r="O114" s="64"/>
      <c r="P114" s="174">
        <f>O114*H114</f>
        <v>0</v>
      </c>
      <c r="Q114" s="174">
        <v>0</v>
      </c>
      <c r="R114" s="174">
        <f>Q114*H114</f>
        <v>0</v>
      </c>
      <c r="S114" s="174">
        <v>0</v>
      </c>
      <c r="T114" s="175">
        <f>S114*H114</f>
        <v>0</v>
      </c>
      <c r="U114" s="34"/>
      <c r="V114" s="34"/>
      <c r="W114" s="34"/>
      <c r="X114" s="34"/>
      <c r="Y114" s="34"/>
      <c r="Z114" s="34"/>
      <c r="AA114" s="34"/>
      <c r="AB114" s="34"/>
      <c r="AC114" s="34"/>
      <c r="AD114" s="34"/>
      <c r="AE114" s="34"/>
      <c r="AR114" s="176" t="s">
        <v>163</v>
      </c>
      <c r="AT114" s="176" t="s">
        <v>278</v>
      </c>
      <c r="AU114" s="176" t="s">
        <v>85</v>
      </c>
      <c r="AY114" s="17" t="s">
        <v>162</v>
      </c>
      <c r="BE114" s="177">
        <f>IF(N114="základní",J114,0)</f>
        <v>0</v>
      </c>
      <c r="BF114" s="177">
        <f>IF(N114="snížená",J114,0)</f>
        <v>0</v>
      </c>
      <c r="BG114" s="177">
        <f>IF(N114="zákl. přenesená",J114,0)</f>
        <v>0</v>
      </c>
      <c r="BH114" s="177">
        <f>IF(N114="sníž. přenesená",J114,0)</f>
        <v>0</v>
      </c>
      <c r="BI114" s="177">
        <f>IF(N114="nulová",J114,0)</f>
        <v>0</v>
      </c>
      <c r="BJ114" s="17" t="s">
        <v>83</v>
      </c>
      <c r="BK114" s="177">
        <f>ROUND(I114*H114,2)</f>
        <v>0</v>
      </c>
      <c r="BL114" s="17" t="s">
        <v>163</v>
      </c>
      <c r="BM114" s="176" t="s">
        <v>894</v>
      </c>
    </row>
    <row r="115" spans="1:65" s="2" customFormat="1" ht="29.25">
      <c r="A115" s="34"/>
      <c r="B115" s="35"/>
      <c r="C115" s="36"/>
      <c r="D115" s="178" t="s">
        <v>165</v>
      </c>
      <c r="E115" s="36"/>
      <c r="F115" s="179" t="s">
        <v>479</v>
      </c>
      <c r="G115" s="36"/>
      <c r="H115" s="36"/>
      <c r="I115" s="180"/>
      <c r="J115" s="36"/>
      <c r="K115" s="36"/>
      <c r="L115" s="39"/>
      <c r="M115" s="181"/>
      <c r="N115" s="182"/>
      <c r="O115" s="64"/>
      <c r="P115" s="64"/>
      <c r="Q115" s="64"/>
      <c r="R115" s="64"/>
      <c r="S115" s="64"/>
      <c r="T115" s="65"/>
      <c r="U115" s="34"/>
      <c r="V115" s="34"/>
      <c r="W115" s="34"/>
      <c r="X115" s="34"/>
      <c r="Y115" s="34"/>
      <c r="Z115" s="34"/>
      <c r="AA115" s="34"/>
      <c r="AB115" s="34"/>
      <c r="AC115" s="34"/>
      <c r="AD115" s="34"/>
      <c r="AE115" s="34"/>
      <c r="AT115" s="17" t="s">
        <v>165</v>
      </c>
      <c r="AU115" s="17" t="s">
        <v>85</v>
      </c>
    </row>
    <row r="116" spans="1:65" s="12" customFormat="1" ht="11.25">
      <c r="B116" s="183"/>
      <c r="C116" s="184"/>
      <c r="D116" s="178" t="s">
        <v>166</v>
      </c>
      <c r="E116" s="185" t="s">
        <v>35</v>
      </c>
      <c r="F116" s="186" t="s">
        <v>895</v>
      </c>
      <c r="G116" s="184"/>
      <c r="H116" s="187">
        <v>38.75</v>
      </c>
      <c r="I116" s="188"/>
      <c r="J116" s="184"/>
      <c r="K116" s="184"/>
      <c r="L116" s="189"/>
      <c r="M116" s="190"/>
      <c r="N116" s="191"/>
      <c r="O116" s="191"/>
      <c r="P116" s="191"/>
      <c r="Q116" s="191"/>
      <c r="R116" s="191"/>
      <c r="S116" s="191"/>
      <c r="T116" s="192"/>
      <c r="AT116" s="193" t="s">
        <v>166</v>
      </c>
      <c r="AU116" s="193" t="s">
        <v>85</v>
      </c>
      <c r="AV116" s="12" t="s">
        <v>85</v>
      </c>
      <c r="AW116" s="12" t="s">
        <v>37</v>
      </c>
      <c r="AX116" s="12" t="s">
        <v>83</v>
      </c>
      <c r="AY116" s="193" t="s">
        <v>162</v>
      </c>
    </row>
    <row r="117" spans="1:65" s="2" customFormat="1" ht="21.75" customHeight="1">
      <c r="A117" s="34"/>
      <c r="B117" s="35"/>
      <c r="C117" s="211" t="s">
        <v>199</v>
      </c>
      <c r="D117" s="211" t="s">
        <v>278</v>
      </c>
      <c r="E117" s="212" t="s">
        <v>896</v>
      </c>
      <c r="F117" s="213" t="s">
        <v>897</v>
      </c>
      <c r="G117" s="214" t="s">
        <v>230</v>
      </c>
      <c r="H117" s="215">
        <v>7.2</v>
      </c>
      <c r="I117" s="216"/>
      <c r="J117" s="217">
        <f>ROUND(I117*H117,2)</f>
        <v>0</v>
      </c>
      <c r="K117" s="218"/>
      <c r="L117" s="39"/>
      <c r="M117" s="219" t="s">
        <v>35</v>
      </c>
      <c r="N117" s="220" t="s">
        <v>47</v>
      </c>
      <c r="O117" s="64"/>
      <c r="P117" s="174">
        <f>O117*H117</f>
        <v>0</v>
      </c>
      <c r="Q117" s="174">
        <v>0</v>
      </c>
      <c r="R117" s="174">
        <f>Q117*H117</f>
        <v>0</v>
      </c>
      <c r="S117" s="174">
        <v>0</v>
      </c>
      <c r="T117" s="175">
        <f>S117*H117</f>
        <v>0</v>
      </c>
      <c r="U117" s="34"/>
      <c r="V117" s="34"/>
      <c r="W117" s="34"/>
      <c r="X117" s="34"/>
      <c r="Y117" s="34"/>
      <c r="Z117" s="34"/>
      <c r="AA117" s="34"/>
      <c r="AB117" s="34"/>
      <c r="AC117" s="34"/>
      <c r="AD117" s="34"/>
      <c r="AE117" s="34"/>
      <c r="AR117" s="176" t="s">
        <v>163</v>
      </c>
      <c r="AT117" s="176" t="s">
        <v>278</v>
      </c>
      <c r="AU117" s="176" t="s">
        <v>85</v>
      </c>
      <c r="AY117" s="17" t="s">
        <v>162</v>
      </c>
      <c r="BE117" s="177">
        <f>IF(N117="základní",J117,0)</f>
        <v>0</v>
      </c>
      <c r="BF117" s="177">
        <f>IF(N117="snížená",J117,0)</f>
        <v>0</v>
      </c>
      <c r="BG117" s="177">
        <f>IF(N117="zákl. přenesená",J117,0)</f>
        <v>0</v>
      </c>
      <c r="BH117" s="177">
        <f>IF(N117="sníž. přenesená",J117,0)</f>
        <v>0</v>
      </c>
      <c r="BI117" s="177">
        <f>IF(N117="nulová",J117,0)</f>
        <v>0</v>
      </c>
      <c r="BJ117" s="17" t="s">
        <v>83</v>
      </c>
      <c r="BK117" s="177">
        <f>ROUND(I117*H117,2)</f>
        <v>0</v>
      </c>
      <c r="BL117" s="17" t="s">
        <v>163</v>
      </c>
      <c r="BM117" s="176" t="s">
        <v>898</v>
      </c>
    </row>
    <row r="118" spans="1:65" s="2" customFormat="1" ht="19.5">
      <c r="A118" s="34"/>
      <c r="B118" s="35"/>
      <c r="C118" s="36"/>
      <c r="D118" s="178" t="s">
        <v>165</v>
      </c>
      <c r="E118" s="36"/>
      <c r="F118" s="179" t="s">
        <v>899</v>
      </c>
      <c r="G118" s="36"/>
      <c r="H118" s="36"/>
      <c r="I118" s="180"/>
      <c r="J118" s="36"/>
      <c r="K118" s="36"/>
      <c r="L118" s="39"/>
      <c r="M118" s="181"/>
      <c r="N118" s="182"/>
      <c r="O118" s="64"/>
      <c r="P118" s="64"/>
      <c r="Q118" s="64"/>
      <c r="R118" s="64"/>
      <c r="S118" s="64"/>
      <c r="T118" s="65"/>
      <c r="U118" s="34"/>
      <c r="V118" s="34"/>
      <c r="W118" s="34"/>
      <c r="X118" s="34"/>
      <c r="Y118" s="34"/>
      <c r="Z118" s="34"/>
      <c r="AA118" s="34"/>
      <c r="AB118" s="34"/>
      <c r="AC118" s="34"/>
      <c r="AD118" s="34"/>
      <c r="AE118" s="34"/>
      <c r="AT118" s="17" t="s">
        <v>165</v>
      </c>
      <c r="AU118" s="17" t="s">
        <v>85</v>
      </c>
    </row>
    <row r="119" spans="1:65" s="12" customFormat="1" ht="11.25">
      <c r="B119" s="183"/>
      <c r="C119" s="184"/>
      <c r="D119" s="178" t="s">
        <v>166</v>
      </c>
      <c r="E119" s="185" t="s">
        <v>35</v>
      </c>
      <c r="F119" s="186" t="s">
        <v>267</v>
      </c>
      <c r="G119" s="184"/>
      <c r="H119" s="187">
        <v>7.2</v>
      </c>
      <c r="I119" s="188"/>
      <c r="J119" s="184"/>
      <c r="K119" s="184"/>
      <c r="L119" s="189"/>
      <c r="M119" s="190"/>
      <c r="N119" s="191"/>
      <c r="O119" s="191"/>
      <c r="P119" s="191"/>
      <c r="Q119" s="191"/>
      <c r="R119" s="191"/>
      <c r="S119" s="191"/>
      <c r="T119" s="192"/>
      <c r="AT119" s="193" t="s">
        <v>166</v>
      </c>
      <c r="AU119" s="193" t="s">
        <v>85</v>
      </c>
      <c r="AV119" s="12" t="s">
        <v>85</v>
      </c>
      <c r="AW119" s="12" t="s">
        <v>37</v>
      </c>
      <c r="AX119" s="12" t="s">
        <v>83</v>
      </c>
      <c r="AY119" s="193" t="s">
        <v>162</v>
      </c>
    </row>
    <row r="120" spans="1:65" s="2" customFormat="1" ht="16.5" customHeight="1">
      <c r="A120" s="34"/>
      <c r="B120" s="35"/>
      <c r="C120" s="211" t="s">
        <v>205</v>
      </c>
      <c r="D120" s="211" t="s">
        <v>278</v>
      </c>
      <c r="E120" s="212" t="s">
        <v>753</v>
      </c>
      <c r="F120" s="213" t="s">
        <v>754</v>
      </c>
      <c r="G120" s="214" t="s">
        <v>160</v>
      </c>
      <c r="H120" s="215">
        <v>2</v>
      </c>
      <c r="I120" s="216"/>
      <c r="J120" s="217">
        <f>ROUND(I120*H120,2)</f>
        <v>0</v>
      </c>
      <c r="K120" s="218"/>
      <c r="L120" s="39"/>
      <c r="M120" s="219" t="s">
        <v>35</v>
      </c>
      <c r="N120" s="220" t="s">
        <v>47</v>
      </c>
      <c r="O120" s="64"/>
      <c r="P120" s="174">
        <f>O120*H120</f>
        <v>0</v>
      </c>
      <c r="Q120" s="174">
        <v>0</v>
      </c>
      <c r="R120" s="174">
        <f>Q120*H120</f>
        <v>0</v>
      </c>
      <c r="S120" s="174">
        <v>0</v>
      </c>
      <c r="T120" s="175">
        <f>S120*H120</f>
        <v>0</v>
      </c>
      <c r="U120" s="34"/>
      <c r="V120" s="34"/>
      <c r="W120" s="34"/>
      <c r="X120" s="34"/>
      <c r="Y120" s="34"/>
      <c r="Z120" s="34"/>
      <c r="AA120" s="34"/>
      <c r="AB120" s="34"/>
      <c r="AC120" s="34"/>
      <c r="AD120" s="34"/>
      <c r="AE120" s="34"/>
      <c r="AR120" s="176" t="s">
        <v>163</v>
      </c>
      <c r="AT120" s="176" t="s">
        <v>278</v>
      </c>
      <c r="AU120" s="176" t="s">
        <v>85</v>
      </c>
      <c r="AY120" s="17" t="s">
        <v>162</v>
      </c>
      <c r="BE120" s="177">
        <f>IF(N120="základní",J120,0)</f>
        <v>0</v>
      </c>
      <c r="BF120" s="177">
        <f>IF(N120="snížená",J120,0)</f>
        <v>0</v>
      </c>
      <c r="BG120" s="177">
        <f>IF(N120="zákl. přenesená",J120,0)</f>
        <v>0</v>
      </c>
      <c r="BH120" s="177">
        <f>IF(N120="sníž. přenesená",J120,0)</f>
        <v>0</v>
      </c>
      <c r="BI120" s="177">
        <f>IF(N120="nulová",J120,0)</f>
        <v>0</v>
      </c>
      <c r="BJ120" s="17" t="s">
        <v>83</v>
      </c>
      <c r="BK120" s="177">
        <f>ROUND(I120*H120,2)</f>
        <v>0</v>
      </c>
      <c r="BL120" s="17" t="s">
        <v>163</v>
      </c>
      <c r="BM120" s="176" t="s">
        <v>900</v>
      </c>
    </row>
    <row r="121" spans="1:65" s="2" customFormat="1" ht="19.5">
      <c r="A121" s="34"/>
      <c r="B121" s="35"/>
      <c r="C121" s="36"/>
      <c r="D121" s="178" t="s">
        <v>165</v>
      </c>
      <c r="E121" s="36"/>
      <c r="F121" s="179" t="s">
        <v>756</v>
      </c>
      <c r="G121" s="36"/>
      <c r="H121" s="36"/>
      <c r="I121" s="180"/>
      <c r="J121" s="36"/>
      <c r="K121" s="36"/>
      <c r="L121" s="39"/>
      <c r="M121" s="181"/>
      <c r="N121" s="182"/>
      <c r="O121" s="64"/>
      <c r="P121" s="64"/>
      <c r="Q121" s="64"/>
      <c r="R121" s="64"/>
      <c r="S121" s="64"/>
      <c r="T121" s="65"/>
      <c r="U121" s="34"/>
      <c r="V121" s="34"/>
      <c r="W121" s="34"/>
      <c r="X121" s="34"/>
      <c r="Y121" s="34"/>
      <c r="Z121" s="34"/>
      <c r="AA121" s="34"/>
      <c r="AB121" s="34"/>
      <c r="AC121" s="34"/>
      <c r="AD121" s="34"/>
      <c r="AE121" s="34"/>
      <c r="AT121" s="17" t="s">
        <v>165</v>
      </c>
      <c r="AU121" s="17" t="s">
        <v>85</v>
      </c>
    </row>
    <row r="122" spans="1:65" s="12" customFormat="1" ht="11.25">
      <c r="B122" s="183"/>
      <c r="C122" s="184"/>
      <c r="D122" s="178" t="s">
        <v>166</v>
      </c>
      <c r="E122" s="185" t="s">
        <v>35</v>
      </c>
      <c r="F122" s="186" t="s">
        <v>517</v>
      </c>
      <c r="G122" s="184"/>
      <c r="H122" s="187">
        <v>2</v>
      </c>
      <c r="I122" s="188"/>
      <c r="J122" s="184"/>
      <c r="K122" s="184"/>
      <c r="L122" s="189"/>
      <c r="M122" s="190"/>
      <c r="N122" s="191"/>
      <c r="O122" s="191"/>
      <c r="P122" s="191"/>
      <c r="Q122" s="191"/>
      <c r="R122" s="191"/>
      <c r="S122" s="191"/>
      <c r="T122" s="192"/>
      <c r="AT122" s="193" t="s">
        <v>166</v>
      </c>
      <c r="AU122" s="193" t="s">
        <v>85</v>
      </c>
      <c r="AV122" s="12" t="s">
        <v>85</v>
      </c>
      <c r="AW122" s="12" t="s">
        <v>37</v>
      </c>
      <c r="AX122" s="12" t="s">
        <v>83</v>
      </c>
      <c r="AY122" s="193" t="s">
        <v>162</v>
      </c>
    </row>
    <row r="123" spans="1:65" s="13" customFormat="1" ht="25.9" customHeight="1">
      <c r="B123" s="195"/>
      <c r="C123" s="196"/>
      <c r="D123" s="197" t="s">
        <v>75</v>
      </c>
      <c r="E123" s="198" t="s">
        <v>550</v>
      </c>
      <c r="F123" s="198" t="s">
        <v>551</v>
      </c>
      <c r="G123" s="196"/>
      <c r="H123" s="196"/>
      <c r="I123" s="199"/>
      <c r="J123" s="200">
        <f>BK123</f>
        <v>0</v>
      </c>
      <c r="K123" s="196"/>
      <c r="L123" s="201"/>
      <c r="M123" s="202"/>
      <c r="N123" s="203"/>
      <c r="O123" s="203"/>
      <c r="P123" s="204">
        <f>SUM(P124:P135)</f>
        <v>0</v>
      </c>
      <c r="Q123" s="203"/>
      <c r="R123" s="204">
        <f>SUM(R124:R135)</f>
        <v>0</v>
      </c>
      <c r="S123" s="203"/>
      <c r="T123" s="205">
        <f>SUM(T124:T135)</f>
        <v>0</v>
      </c>
      <c r="AR123" s="206" t="s">
        <v>163</v>
      </c>
      <c r="AT123" s="207" t="s">
        <v>75</v>
      </c>
      <c r="AU123" s="207" t="s">
        <v>76</v>
      </c>
      <c r="AY123" s="206" t="s">
        <v>162</v>
      </c>
      <c r="BK123" s="208">
        <f>SUM(BK124:BK135)</f>
        <v>0</v>
      </c>
    </row>
    <row r="124" spans="1:65" s="2" customFormat="1" ht="24.2" customHeight="1">
      <c r="A124" s="34"/>
      <c r="B124" s="35"/>
      <c r="C124" s="211" t="s">
        <v>210</v>
      </c>
      <c r="D124" s="211" t="s">
        <v>278</v>
      </c>
      <c r="E124" s="212" t="s">
        <v>612</v>
      </c>
      <c r="F124" s="213" t="s">
        <v>613</v>
      </c>
      <c r="G124" s="214" t="s">
        <v>202</v>
      </c>
      <c r="H124" s="215">
        <v>9.3780000000000001</v>
      </c>
      <c r="I124" s="216"/>
      <c r="J124" s="217">
        <f>ROUND(I124*H124,2)</f>
        <v>0</v>
      </c>
      <c r="K124" s="218"/>
      <c r="L124" s="39"/>
      <c r="M124" s="219" t="s">
        <v>35</v>
      </c>
      <c r="N124" s="220" t="s">
        <v>47</v>
      </c>
      <c r="O124" s="64"/>
      <c r="P124" s="174">
        <f>O124*H124</f>
        <v>0</v>
      </c>
      <c r="Q124" s="174">
        <v>0</v>
      </c>
      <c r="R124" s="174">
        <f>Q124*H124</f>
        <v>0</v>
      </c>
      <c r="S124" s="174">
        <v>0</v>
      </c>
      <c r="T124" s="175">
        <f>S124*H124</f>
        <v>0</v>
      </c>
      <c r="U124" s="34"/>
      <c r="V124" s="34"/>
      <c r="W124" s="34"/>
      <c r="X124" s="34"/>
      <c r="Y124" s="34"/>
      <c r="Z124" s="34"/>
      <c r="AA124" s="34"/>
      <c r="AB124" s="34"/>
      <c r="AC124" s="34"/>
      <c r="AD124" s="34"/>
      <c r="AE124" s="34"/>
      <c r="AR124" s="176" t="s">
        <v>555</v>
      </c>
      <c r="AT124" s="176" t="s">
        <v>278</v>
      </c>
      <c r="AU124" s="176" t="s">
        <v>83</v>
      </c>
      <c r="AY124" s="17" t="s">
        <v>162</v>
      </c>
      <c r="BE124" s="177">
        <f>IF(N124="základní",J124,0)</f>
        <v>0</v>
      </c>
      <c r="BF124" s="177">
        <f>IF(N124="snížená",J124,0)</f>
        <v>0</v>
      </c>
      <c r="BG124" s="177">
        <f>IF(N124="zákl. přenesená",J124,0)</f>
        <v>0</v>
      </c>
      <c r="BH124" s="177">
        <f>IF(N124="sníž. přenesená",J124,0)</f>
        <v>0</v>
      </c>
      <c r="BI124" s="177">
        <f>IF(N124="nulová",J124,0)</f>
        <v>0</v>
      </c>
      <c r="BJ124" s="17" t="s">
        <v>83</v>
      </c>
      <c r="BK124" s="177">
        <f>ROUND(I124*H124,2)</f>
        <v>0</v>
      </c>
      <c r="BL124" s="17" t="s">
        <v>555</v>
      </c>
      <c r="BM124" s="176" t="s">
        <v>901</v>
      </c>
    </row>
    <row r="125" spans="1:65" s="2" customFormat="1" ht="29.25">
      <c r="A125" s="34"/>
      <c r="B125" s="35"/>
      <c r="C125" s="36"/>
      <c r="D125" s="178" t="s">
        <v>165</v>
      </c>
      <c r="E125" s="36"/>
      <c r="F125" s="179" t="s">
        <v>615</v>
      </c>
      <c r="G125" s="36"/>
      <c r="H125" s="36"/>
      <c r="I125" s="180"/>
      <c r="J125" s="36"/>
      <c r="K125" s="36"/>
      <c r="L125" s="39"/>
      <c r="M125" s="181"/>
      <c r="N125" s="182"/>
      <c r="O125" s="64"/>
      <c r="P125" s="64"/>
      <c r="Q125" s="64"/>
      <c r="R125" s="64"/>
      <c r="S125" s="64"/>
      <c r="T125" s="65"/>
      <c r="U125" s="34"/>
      <c r="V125" s="34"/>
      <c r="W125" s="34"/>
      <c r="X125" s="34"/>
      <c r="Y125" s="34"/>
      <c r="Z125" s="34"/>
      <c r="AA125" s="34"/>
      <c r="AB125" s="34"/>
      <c r="AC125" s="34"/>
      <c r="AD125" s="34"/>
      <c r="AE125" s="34"/>
      <c r="AT125" s="17" t="s">
        <v>165</v>
      </c>
      <c r="AU125" s="17" t="s">
        <v>83</v>
      </c>
    </row>
    <row r="126" spans="1:65" s="2" customFormat="1" ht="19.5">
      <c r="A126" s="34"/>
      <c r="B126" s="35"/>
      <c r="C126" s="36"/>
      <c r="D126" s="178" t="s">
        <v>219</v>
      </c>
      <c r="E126" s="36"/>
      <c r="F126" s="194" t="s">
        <v>762</v>
      </c>
      <c r="G126" s="36"/>
      <c r="H126" s="36"/>
      <c r="I126" s="180"/>
      <c r="J126" s="36"/>
      <c r="K126" s="36"/>
      <c r="L126" s="39"/>
      <c r="M126" s="181"/>
      <c r="N126" s="182"/>
      <c r="O126" s="64"/>
      <c r="P126" s="64"/>
      <c r="Q126" s="64"/>
      <c r="R126" s="64"/>
      <c r="S126" s="64"/>
      <c r="T126" s="65"/>
      <c r="U126" s="34"/>
      <c r="V126" s="34"/>
      <c r="W126" s="34"/>
      <c r="X126" s="34"/>
      <c r="Y126" s="34"/>
      <c r="Z126" s="34"/>
      <c r="AA126" s="34"/>
      <c r="AB126" s="34"/>
      <c r="AC126" s="34"/>
      <c r="AD126" s="34"/>
      <c r="AE126" s="34"/>
      <c r="AT126" s="17" t="s">
        <v>219</v>
      </c>
      <c r="AU126" s="17" t="s">
        <v>83</v>
      </c>
    </row>
    <row r="127" spans="1:65" s="12" customFormat="1" ht="11.25">
      <c r="B127" s="183"/>
      <c r="C127" s="184"/>
      <c r="D127" s="178" t="s">
        <v>166</v>
      </c>
      <c r="E127" s="185" t="s">
        <v>35</v>
      </c>
      <c r="F127" s="186" t="s">
        <v>849</v>
      </c>
      <c r="G127" s="184"/>
      <c r="H127" s="187">
        <v>9.3780000000000001</v>
      </c>
      <c r="I127" s="188"/>
      <c r="J127" s="184"/>
      <c r="K127" s="184"/>
      <c r="L127" s="189"/>
      <c r="M127" s="190"/>
      <c r="N127" s="191"/>
      <c r="O127" s="191"/>
      <c r="P127" s="191"/>
      <c r="Q127" s="191"/>
      <c r="R127" s="191"/>
      <c r="S127" s="191"/>
      <c r="T127" s="192"/>
      <c r="AT127" s="193" t="s">
        <v>166</v>
      </c>
      <c r="AU127" s="193" t="s">
        <v>83</v>
      </c>
      <c r="AV127" s="12" t="s">
        <v>85</v>
      </c>
      <c r="AW127" s="12" t="s">
        <v>37</v>
      </c>
      <c r="AX127" s="12" t="s">
        <v>83</v>
      </c>
      <c r="AY127" s="193" t="s">
        <v>162</v>
      </c>
    </row>
    <row r="128" spans="1:65" s="2" customFormat="1" ht="24.2" customHeight="1">
      <c r="A128" s="34"/>
      <c r="B128" s="35"/>
      <c r="C128" s="211" t="s">
        <v>215</v>
      </c>
      <c r="D128" s="211" t="s">
        <v>278</v>
      </c>
      <c r="E128" s="212" t="s">
        <v>612</v>
      </c>
      <c r="F128" s="213" t="s">
        <v>613</v>
      </c>
      <c r="G128" s="214" t="s">
        <v>202</v>
      </c>
      <c r="H128" s="215">
        <v>9.3780000000000001</v>
      </c>
      <c r="I128" s="216"/>
      <c r="J128" s="217">
        <f>ROUND(I128*H128,2)</f>
        <v>0</v>
      </c>
      <c r="K128" s="218"/>
      <c r="L128" s="39"/>
      <c r="M128" s="219" t="s">
        <v>35</v>
      </c>
      <c r="N128" s="220" t="s">
        <v>47</v>
      </c>
      <c r="O128" s="64"/>
      <c r="P128" s="174">
        <f>O128*H128</f>
        <v>0</v>
      </c>
      <c r="Q128" s="174">
        <v>0</v>
      </c>
      <c r="R128" s="174">
        <f>Q128*H128</f>
        <v>0</v>
      </c>
      <c r="S128" s="174">
        <v>0</v>
      </c>
      <c r="T128" s="175">
        <f>S128*H128</f>
        <v>0</v>
      </c>
      <c r="U128" s="34"/>
      <c r="V128" s="34"/>
      <c r="W128" s="34"/>
      <c r="X128" s="34"/>
      <c r="Y128" s="34"/>
      <c r="Z128" s="34"/>
      <c r="AA128" s="34"/>
      <c r="AB128" s="34"/>
      <c r="AC128" s="34"/>
      <c r="AD128" s="34"/>
      <c r="AE128" s="34"/>
      <c r="AR128" s="176" t="s">
        <v>555</v>
      </c>
      <c r="AT128" s="176" t="s">
        <v>278</v>
      </c>
      <c r="AU128" s="176" t="s">
        <v>83</v>
      </c>
      <c r="AY128" s="17" t="s">
        <v>162</v>
      </c>
      <c r="BE128" s="177">
        <f>IF(N128="základní",J128,0)</f>
        <v>0</v>
      </c>
      <c r="BF128" s="177">
        <f>IF(N128="snížená",J128,0)</f>
        <v>0</v>
      </c>
      <c r="BG128" s="177">
        <f>IF(N128="zákl. přenesená",J128,0)</f>
        <v>0</v>
      </c>
      <c r="BH128" s="177">
        <f>IF(N128="sníž. přenesená",J128,0)</f>
        <v>0</v>
      </c>
      <c r="BI128" s="177">
        <f>IF(N128="nulová",J128,0)</f>
        <v>0</v>
      </c>
      <c r="BJ128" s="17" t="s">
        <v>83</v>
      </c>
      <c r="BK128" s="177">
        <f>ROUND(I128*H128,2)</f>
        <v>0</v>
      </c>
      <c r="BL128" s="17" t="s">
        <v>555</v>
      </c>
      <c r="BM128" s="176" t="s">
        <v>902</v>
      </c>
    </row>
    <row r="129" spans="1:65" s="2" customFormat="1" ht="29.25">
      <c r="A129" s="34"/>
      <c r="B129" s="35"/>
      <c r="C129" s="36"/>
      <c r="D129" s="178" t="s">
        <v>165</v>
      </c>
      <c r="E129" s="36"/>
      <c r="F129" s="179" t="s">
        <v>615</v>
      </c>
      <c r="G129" s="36"/>
      <c r="H129" s="36"/>
      <c r="I129" s="180"/>
      <c r="J129" s="36"/>
      <c r="K129" s="36"/>
      <c r="L129" s="39"/>
      <c r="M129" s="181"/>
      <c r="N129" s="182"/>
      <c r="O129" s="64"/>
      <c r="P129" s="64"/>
      <c r="Q129" s="64"/>
      <c r="R129" s="64"/>
      <c r="S129" s="64"/>
      <c r="T129" s="65"/>
      <c r="U129" s="34"/>
      <c r="V129" s="34"/>
      <c r="W129" s="34"/>
      <c r="X129" s="34"/>
      <c r="Y129" s="34"/>
      <c r="Z129" s="34"/>
      <c r="AA129" s="34"/>
      <c r="AB129" s="34"/>
      <c r="AC129" s="34"/>
      <c r="AD129" s="34"/>
      <c r="AE129" s="34"/>
      <c r="AT129" s="17" t="s">
        <v>165</v>
      </c>
      <c r="AU129" s="17" t="s">
        <v>83</v>
      </c>
    </row>
    <row r="130" spans="1:65" s="2" customFormat="1" ht="19.5">
      <c r="A130" s="34"/>
      <c r="B130" s="35"/>
      <c r="C130" s="36"/>
      <c r="D130" s="178" t="s">
        <v>219</v>
      </c>
      <c r="E130" s="36"/>
      <c r="F130" s="194" t="s">
        <v>903</v>
      </c>
      <c r="G130" s="36"/>
      <c r="H130" s="36"/>
      <c r="I130" s="180"/>
      <c r="J130" s="36"/>
      <c r="K130" s="36"/>
      <c r="L130" s="39"/>
      <c r="M130" s="181"/>
      <c r="N130" s="182"/>
      <c r="O130" s="64"/>
      <c r="P130" s="64"/>
      <c r="Q130" s="64"/>
      <c r="R130" s="64"/>
      <c r="S130" s="64"/>
      <c r="T130" s="65"/>
      <c r="U130" s="34"/>
      <c r="V130" s="34"/>
      <c r="W130" s="34"/>
      <c r="X130" s="34"/>
      <c r="Y130" s="34"/>
      <c r="Z130" s="34"/>
      <c r="AA130" s="34"/>
      <c r="AB130" s="34"/>
      <c r="AC130" s="34"/>
      <c r="AD130" s="34"/>
      <c r="AE130" s="34"/>
      <c r="AT130" s="17" t="s">
        <v>219</v>
      </c>
      <c r="AU130" s="17" t="s">
        <v>83</v>
      </c>
    </row>
    <row r="131" spans="1:65" s="12" customFormat="1" ht="11.25">
      <c r="B131" s="183"/>
      <c r="C131" s="184"/>
      <c r="D131" s="178" t="s">
        <v>166</v>
      </c>
      <c r="E131" s="185" t="s">
        <v>35</v>
      </c>
      <c r="F131" s="186" t="s">
        <v>904</v>
      </c>
      <c r="G131" s="184"/>
      <c r="H131" s="187">
        <v>9.3780000000000001</v>
      </c>
      <c r="I131" s="188"/>
      <c r="J131" s="184"/>
      <c r="K131" s="184"/>
      <c r="L131" s="189"/>
      <c r="M131" s="190"/>
      <c r="N131" s="191"/>
      <c r="O131" s="191"/>
      <c r="P131" s="191"/>
      <c r="Q131" s="191"/>
      <c r="R131" s="191"/>
      <c r="S131" s="191"/>
      <c r="T131" s="192"/>
      <c r="AT131" s="193" t="s">
        <v>166</v>
      </c>
      <c r="AU131" s="193" t="s">
        <v>83</v>
      </c>
      <c r="AV131" s="12" t="s">
        <v>85</v>
      </c>
      <c r="AW131" s="12" t="s">
        <v>37</v>
      </c>
      <c r="AX131" s="12" t="s">
        <v>83</v>
      </c>
      <c r="AY131" s="193" t="s">
        <v>162</v>
      </c>
    </row>
    <row r="132" spans="1:65" s="2" customFormat="1" ht="16.5" customHeight="1">
      <c r="A132" s="34"/>
      <c r="B132" s="35"/>
      <c r="C132" s="211" t="s">
        <v>222</v>
      </c>
      <c r="D132" s="211" t="s">
        <v>278</v>
      </c>
      <c r="E132" s="212" t="s">
        <v>665</v>
      </c>
      <c r="F132" s="213" t="s">
        <v>666</v>
      </c>
      <c r="G132" s="214" t="s">
        <v>202</v>
      </c>
      <c r="H132" s="215">
        <v>9.3780000000000001</v>
      </c>
      <c r="I132" s="216"/>
      <c r="J132" s="217">
        <f>ROUND(I132*H132,2)</f>
        <v>0</v>
      </c>
      <c r="K132" s="218"/>
      <c r="L132" s="39"/>
      <c r="M132" s="219" t="s">
        <v>35</v>
      </c>
      <c r="N132" s="220" t="s">
        <v>47</v>
      </c>
      <c r="O132" s="64"/>
      <c r="P132" s="174">
        <f>O132*H132</f>
        <v>0</v>
      </c>
      <c r="Q132" s="174">
        <v>0</v>
      </c>
      <c r="R132" s="174">
        <f>Q132*H132</f>
        <v>0</v>
      </c>
      <c r="S132" s="174">
        <v>0</v>
      </c>
      <c r="T132" s="175">
        <f>S132*H132</f>
        <v>0</v>
      </c>
      <c r="U132" s="34"/>
      <c r="V132" s="34"/>
      <c r="W132" s="34"/>
      <c r="X132" s="34"/>
      <c r="Y132" s="34"/>
      <c r="Z132" s="34"/>
      <c r="AA132" s="34"/>
      <c r="AB132" s="34"/>
      <c r="AC132" s="34"/>
      <c r="AD132" s="34"/>
      <c r="AE132" s="34"/>
      <c r="AR132" s="176" t="s">
        <v>555</v>
      </c>
      <c r="AT132" s="176" t="s">
        <v>278</v>
      </c>
      <c r="AU132" s="176" t="s">
        <v>83</v>
      </c>
      <c r="AY132" s="17" t="s">
        <v>162</v>
      </c>
      <c r="BE132" s="177">
        <f>IF(N132="základní",J132,0)</f>
        <v>0</v>
      </c>
      <c r="BF132" s="177">
        <f>IF(N132="snížená",J132,0)</f>
        <v>0</v>
      </c>
      <c r="BG132" s="177">
        <f>IF(N132="zákl. přenesená",J132,0)</f>
        <v>0</v>
      </c>
      <c r="BH132" s="177">
        <f>IF(N132="sníž. přenesená",J132,0)</f>
        <v>0</v>
      </c>
      <c r="BI132" s="177">
        <f>IF(N132="nulová",J132,0)</f>
        <v>0</v>
      </c>
      <c r="BJ132" s="17" t="s">
        <v>83</v>
      </c>
      <c r="BK132" s="177">
        <f>ROUND(I132*H132,2)</f>
        <v>0</v>
      </c>
      <c r="BL132" s="17" t="s">
        <v>555</v>
      </c>
      <c r="BM132" s="176" t="s">
        <v>905</v>
      </c>
    </row>
    <row r="133" spans="1:65" s="2" customFormat="1" ht="29.25">
      <c r="A133" s="34"/>
      <c r="B133" s="35"/>
      <c r="C133" s="36"/>
      <c r="D133" s="178" t="s">
        <v>165</v>
      </c>
      <c r="E133" s="36"/>
      <c r="F133" s="179" t="s">
        <v>668</v>
      </c>
      <c r="G133" s="36"/>
      <c r="H133" s="36"/>
      <c r="I133" s="180"/>
      <c r="J133" s="36"/>
      <c r="K133" s="36"/>
      <c r="L133" s="39"/>
      <c r="M133" s="181"/>
      <c r="N133" s="182"/>
      <c r="O133" s="64"/>
      <c r="P133" s="64"/>
      <c r="Q133" s="64"/>
      <c r="R133" s="64"/>
      <c r="S133" s="64"/>
      <c r="T133" s="65"/>
      <c r="U133" s="34"/>
      <c r="V133" s="34"/>
      <c r="W133" s="34"/>
      <c r="X133" s="34"/>
      <c r="Y133" s="34"/>
      <c r="Z133" s="34"/>
      <c r="AA133" s="34"/>
      <c r="AB133" s="34"/>
      <c r="AC133" s="34"/>
      <c r="AD133" s="34"/>
      <c r="AE133" s="34"/>
      <c r="AT133" s="17" t="s">
        <v>165</v>
      </c>
      <c r="AU133" s="17" t="s">
        <v>83</v>
      </c>
    </row>
    <row r="134" spans="1:65" s="2" customFormat="1" ht="19.5">
      <c r="A134" s="34"/>
      <c r="B134" s="35"/>
      <c r="C134" s="36"/>
      <c r="D134" s="178" t="s">
        <v>219</v>
      </c>
      <c r="E134" s="36"/>
      <c r="F134" s="194" t="s">
        <v>669</v>
      </c>
      <c r="G134" s="36"/>
      <c r="H134" s="36"/>
      <c r="I134" s="180"/>
      <c r="J134" s="36"/>
      <c r="K134" s="36"/>
      <c r="L134" s="39"/>
      <c r="M134" s="181"/>
      <c r="N134" s="182"/>
      <c r="O134" s="64"/>
      <c r="P134" s="64"/>
      <c r="Q134" s="64"/>
      <c r="R134" s="64"/>
      <c r="S134" s="64"/>
      <c r="T134" s="65"/>
      <c r="U134" s="34"/>
      <c r="V134" s="34"/>
      <c r="W134" s="34"/>
      <c r="X134" s="34"/>
      <c r="Y134" s="34"/>
      <c r="Z134" s="34"/>
      <c r="AA134" s="34"/>
      <c r="AB134" s="34"/>
      <c r="AC134" s="34"/>
      <c r="AD134" s="34"/>
      <c r="AE134" s="34"/>
      <c r="AT134" s="17" t="s">
        <v>219</v>
      </c>
      <c r="AU134" s="17" t="s">
        <v>83</v>
      </c>
    </row>
    <row r="135" spans="1:65" s="12" customFormat="1" ht="11.25">
      <c r="B135" s="183"/>
      <c r="C135" s="184"/>
      <c r="D135" s="178" t="s">
        <v>166</v>
      </c>
      <c r="E135" s="185" t="s">
        <v>35</v>
      </c>
      <c r="F135" s="186" t="s">
        <v>904</v>
      </c>
      <c r="G135" s="184"/>
      <c r="H135" s="187">
        <v>9.3780000000000001</v>
      </c>
      <c r="I135" s="188"/>
      <c r="J135" s="184"/>
      <c r="K135" s="184"/>
      <c r="L135" s="189"/>
      <c r="M135" s="232"/>
      <c r="N135" s="233"/>
      <c r="O135" s="233"/>
      <c r="P135" s="233"/>
      <c r="Q135" s="233"/>
      <c r="R135" s="233"/>
      <c r="S135" s="233"/>
      <c r="T135" s="234"/>
      <c r="AT135" s="193" t="s">
        <v>166</v>
      </c>
      <c r="AU135" s="193" t="s">
        <v>83</v>
      </c>
      <c r="AV135" s="12" t="s">
        <v>85</v>
      </c>
      <c r="AW135" s="12" t="s">
        <v>37</v>
      </c>
      <c r="AX135" s="12" t="s">
        <v>83</v>
      </c>
      <c r="AY135" s="193" t="s">
        <v>162</v>
      </c>
    </row>
    <row r="136" spans="1:65" s="2" customFormat="1" ht="6.95" customHeight="1">
      <c r="A136" s="34"/>
      <c r="B136" s="47"/>
      <c r="C136" s="48"/>
      <c r="D136" s="48"/>
      <c r="E136" s="48"/>
      <c r="F136" s="48"/>
      <c r="G136" s="48"/>
      <c r="H136" s="48"/>
      <c r="I136" s="48"/>
      <c r="J136" s="48"/>
      <c r="K136" s="48"/>
      <c r="L136" s="39"/>
      <c r="M136" s="34"/>
      <c r="O136" s="34"/>
      <c r="P136" s="34"/>
      <c r="Q136" s="34"/>
      <c r="R136" s="34"/>
      <c r="S136" s="34"/>
      <c r="T136" s="34"/>
      <c r="U136" s="34"/>
      <c r="V136" s="34"/>
      <c r="W136" s="34"/>
      <c r="X136" s="34"/>
      <c r="Y136" s="34"/>
      <c r="Z136" s="34"/>
      <c r="AA136" s="34"/>
      <c r="AB136" s="34"/>
      <c r="AC136" s="34"/>
      <c r="AD136" s="34"/>
      <c r="AE136" s="34"/>
    </row>
  </sheetData>
  <sheetProtection algorithmName="SHA-512" hashValue="FLvjPmjEuc17Twa1Jy7mnt0mVE/be4+Gn1qqhowxS4qKuAwH04POY0SoG/TFSxxbK69lD+MrQXC4gGTR30U0jw==" saltValue="vWNPkT42VJMO1vVX3kgo6zTCJhq+l4tuPnWBL0vRUvDjUwVwopBobcWLFlmU/jFeFWCwRsCMw/qvaW8qh9R5iA==" spinCount="100000" sheet="1" objects="1" scenarios="1" formatColumns="0" formatRows="0" autoFilter="0"/>
  <autoFilter ref="C87:K13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29</vt:i4>
      </vt:variant>
    </vt:vector>
  </HeadingPairs>
  <TitlesOfParts>
    <vt:vector size="44" baseType="lpstr">
      <vt:lpstr>Rekapitulace stavby</vt:lpstr>
      <vt:lpstr>SO 1.1 - Železniční svršek</vt:lpstr>
      <vt:lpstr>SO 1.2 - Materiál a práce...</vt:lpstr>
      <vt:lpstr>SO 2.1 - Železniční svršek</vt:lpstr>
      <vt:lpstr>SO 2.2 - Materiál a práce...</vt:lpstr>
      <vt:lpstr>SO 3.1 - Železniční svršek</vt:lpstr>
      <vt:lpstr>SO 3.2 - Materiál a práce...</vt:lpstr>
      <vt:lpstr>SO 4.1 - Železniční svrše...</vt:lpstr>
      <vt:lpstr>SO 4.2 - P1645 v km 65,73...</vt:lpstr>
      <vt:lpstr>SO 4.3 - P1646 v km 67,26...</vt:lpstr>
      <vt:lpstr>SO 4.4 - P1647 v km 67,71...</vt:lpstr>
      <vt:lpstr>SO 4.5 - P1643 v km 64,33...</vt:lpstr>
      <vt:lpstr>SO 4.6 - P1644 v km 65,12...</vt:lpstr>
      <vt:lpstr>VON - Vedlejší a ostatní ...</vt:lpstr>
      <vt:lpstr>Pokyny pro vyplnění</vt:lpstr>
      <vt:lpstr>'Rekapitulace stavby'!Názvy_tisku</vt:lpstr>
      <vt:lpstr>'SO 1.1 - Železniční svršek'!Názvy_tisku</vt:lpstr>
      <vt:lpstr>'SO 1.2 - Materiál a práce...'!Názvy_tisku</vt:lpstr>
      <vt:lpstr>'SO 2.1 - Železniční svršek'!Názvy_tisku</vt:lpstr>
      <vt:lpstr>'SO 2.2 - Materiál a práce...'!Názvy_tisku</vt:lpstr>
      <vt:lpstr>'SO 3.1 - Železniční svršek'!Názvy_tisku</vt:lpstr>
      <vt:lpstr>'SO 3.2 - Materiál a práce...'!Názvy_tisku</vt:lpstr>
      <vt:lpstr>'SO 4.1 - Železniční svrše...'!Názvy_tisku</vt:lpstr>
      <vt:lpstr>'SO 4.2 - P1645 v km 65,73...'!Názvy_tisku</vt:lpstr>
      <vt:lpstr>'SO 4.3 - P1646 v km 67,26...'!Názvy_tisku</vt:lpstr>
      <vt:lpstr>'SO 4.4 - P1647 v km 67,71...'!Názvy_tisku</vt:lpstr>
      <vt:lpstr>'SO 4.5 - P1643 v km 64,33...'!Názvy_tisku</vt:lpstr>
      <vt:lpstr>'SO 4.6 - P1644 v km 65,12...'!Názvy_tisku</vt:lpstr>
      <vt:lpstr>'VON - Vedlejší a ostatní ...'!Názvy_tisku</vt:lpstr>
      <vt:lpstr>'Pokyny pro vyplnění'!Oblast_tisku</vt:lpstr>
      <vt:lpstr>'Rekapitulace stavby'!Oblast_tisku</vt:lpstr>
      <vt:lpstr>'SO 1.1 - Železniční svršek'!Oblast_tisku</vt:lpstr>
      <vt:lpstr>'SO 1.2 - Materiál a práce...'!Oblast_tisku</vt:lpstr>
      <vt:lpstr>'SO 2.1 - Železniční svršek'!Oblast_tisku</vt:lpstr>
      <vt:lpstr>'SO 2.2 - Materiál a práce...'!Oblast_tisku</vt:lpstr>
      <vt:lpstr>'SO 3.1 - Železniční svršek'!Oblast_tisku</vt:lpstr>
      <vt:lpstr>'SO 3.2 - Materiál a práce...'!Oblast_tisku</vt:lpstr>
      <vt:lpstr>'SO 4.1 - Železniční svrše...'!Oblast_tisku</vt:lpstr>
      <vt:lpstr>'SO 4.2 - P1645 v km 65,73...'!Oblast_tisku</vt:lpstr>
      <vt:lpstr>'SO 4.3 - P1646 v km 67,26...'!Oblast_tisku</vt:lpstr>
      <vt:lpstr>'SO 4.4 - P1647 v km 67,71...'!Oblast_tisku</vt:lpstr>
      <vt:lpstr>'SO 4.5 - P1643 v km 64,33...'!Oblast_tisku</vt:lpstr>
      <vt:lpstr>'SO 4.6 - P1644 v km 65,12...'!Oblast_tisku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2023-06-28T11:00:23Z</dcterms:created>
  <dcterms:modified xsi:type="dcterms:W3CDTF">2023-06-28T13:46:01Z</dcterms:modified>
</cp:coreProperties>
</file>